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385" activeTab="0"/>
  </bookViews>
  <sheets>
    <sheet name="AFR"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hidden="1">#REF!</definedName>
    <definedName name="_Key1" hidden="1">#REF!</definedName>
    <definedName name="_Key2" hidden="1">#REF!</definedName>
    <definedName name="_nil" hidden="1">#REF!</definedName>
    <definedName name="_Sort" hidden="1">#REF!</definedName>
    <definedName name="cs">'[4]F&amp;B'!#REF!</definedName>
    <definedName name="Customer_Satisfation">'[4]F&amp;B'!#REF!</definedName>
    <definedName name="cwh">'[4]#REF'!#REF!</definedName>
    <definedName name="d">'[4]#REF'!#REF!</definedName>
    <definedName name="es">'[4]Maint'!#REF!</definedName>
    <definedName name="f">'[4]#REF'!#REF!</definedName>
    <definedName name="GBP">#REF!</definedName>
    <definedName name="h">'[4]Kitchen'!#REF!</definedName>
    <definedName name="L">'[4]Kitchen'!#REF!</definedName>
    <definedName name="nm_LastYearMonthExRate">#REF!</definedName>
    <definedName name="nm_LastYearYTDExRate">#REF!</definedName>
    <definedName name="nm_ThisYearMonthExRate">#REF!</definedName>
    <definedName name="nm_ThisYearYTDExRate">#REF!</definedName>
    <definedName name="o">'[4]Kitchen'!#REF!</definedName>
    <definedName name="PartDesignation">'[5]Masters'!$C$16</definedName>
    <definedName name="PAYROLL">'[6]Working'!$A$3:$G$36</definedName>
    <definedName name="_xlnm.Print_Area" localSheetId="0">'AFR'!$B$1:$K$122</definedName>
    <definedName name="PRINT_AREA_MI">#REF!</definedName>
    <definedName name="_xlnm.Print_Titles">#N/A</definedName>
    <definedName name="re">'[4]Housek'!#REF!</definedName>
    <definedName name="Room_Service">#REF!</definedName>
    <definedName name="RoomsPerday">#REF!</definedName>
    <definedName name="s">'[4]Maint'!#REF!</definedName>
    <definedName name="T">'[4]#REF'!#REF!</definedName>
  </definedNames>
  <calcPr fullCalcOnLoad="1"/>
</workbook>
</file>

<file path=xl/sharedStrings.xml><?xml version="1.0" encoding="utf-8"?>
<sst xmlns="http://schemas.openxmlformats.org/spreadsheetml/2006/main" count="141" uniqueCount="102">
  <si>
    <t>TAJGVK HOTELS AND RESORTS LIMITED</t>
  </si>
  <si>
    <t>Items</t>
  </si>
  <si>
    <t>Quarter Ended</t>
  </si>
  <si>
    <t>Net Sales/Income from Operations</t>
  </si>
  <si>
    <t>Other Operating Income</t>
  </si>
  <si>
    <t>Total Income</t>
  </si>
  <si>
    <t>Expenditure</t>
  </si>
  <si>
    <t>a. Consumption of Raw Materials</t>
  </si>
  <si>
    <t>b. Staff Costs</t>
  </si>
  <si>
    <t>c. License Fees</t>
  </si>
  <si>
    <t>c. Fuel, Power and Light</t>
  </si>
  <si>
    <t>d. Depreciation</t>
  </si>
  <si>
    <t>e. Other Expenditure</t>
  </si>
  <si>
    <t>Total</t>
  </si>
  <si>
    <t>Profit from Operations before Other Income,</t>
  </si>
  <si>
    <t>Interest and Exceptional Items</t>
  </si>
  <si>
    <t>Other Income</t>
  </si>
  <si>
    <t>Profit before Interest and Exceptional Items</t>
  </si>
  <si>
    <t>Interest (Net)</t>
  </si>
  <si>
    <t>Profit after Interest but before Exceptional Items</t>
  </si>
  <si>
    <t>Exceptional item - Exchange Gain / (Loss) (Note 3)</t>
  </si>
  <si>
    <t xml:space="preserve">Exceptional item - Others </t>
  </si>
  <si>
    <t>Profit from Ordinary Activities before tax</t>
  </si>
  <si>
    <t xml:space="preserve">Tax Provision of earlier years (Net) </t>
  </si>
  <si>
    <t>Profit from Ordinary Activities after tax</t>
  </si>
  <si>
    <t>Reserves Excluding Revaluation Reserves</t>
  </si>
  <si>
    <t>Basic and diluted</t>
  </si>
  <si>
    <t>Aggregate of Public Shareholding:</t>
  </si>
  <si>
    <t>Number of Shares</t>
  </si>
  <si>
    <t>Percentage of Shareholding</t>
  </si>
  <si>
    <t>Promoters and Promoter Group Shareholding:</t>
  </si>
  <si>
    <t>a) Pledged Encumbered</t>
  </si>
  <si>
    <t xml:space="preserve"> - Number of shares</t>
  </si>
  <si>
    <t>Nil</t>
  </si>
  <si>
    <t xml:space="preserve"> - Percentage of shares (as a % of the total shareholding </t>
  </si>
  <si>
    <t>of promoter and promoter group)</t>
  </si>
  <si>
    <t xml:space="preserve"> - Percentage of shares (as a % of the total share capital</t>
  </si>
  <si>
    <t>of the Company)</t>
  </si>
  <si>
    <t>b) Non-encumbered</t>
  </si>
  <si>
    <t>Notes:</t>
  </si>
  <si>
    <t>Disclosure of segment - wise information is not applicable as hoteliering is the Company's only business segment</t>
  </si>
  <si>
    <t>Disclosure on Investors’ complaints:</t>
  </si>
  <si>
    <t>Complaints outstanding at the beginning of the quarter</t>
  </si>
  <si>
    <t>Received during the quarter</t>
  </si>
  <si>
    <t>Disposed off during the quarter</t>
  </si>
  <si>
    <t>NIL</t>
  </si>
  <si>
    <t>Figures of the previous year / period have been regrouped to conform to the current year / period presentation.</t>
  </si>
  <si>
    <t xml:space="preserve">By Order of the Board </t>
  </si>
  <si>
    <t>G INDIRA KRISHNA REDDY</t>
  </si>
  <si>
    <t>MANAGING DIRECTOR</t>
  </si>
  <si>
    <t>Year ended</t>
  </si>
  <si>
    <t>The Register of Members and Share Transfer Books of the Company shall remain closed from Friday 23rd July 2010 to Monday 26th July 2010 ( both days inclusive ) for the purpose of Annual General Meeting of the Company and for payment of dividend subject to approval of the share holders in the ensuing Annual General Meeting.</t>
  </si>
  <si>
    <t>AUDITED STATEMENT OF FINANCIAL RESULTS</t>
  </si>
  <si>
    <t>Half Year Ended</t>
  </si>
  <si>
    <t>September 30, 2010</t>
  </si>
  <si>
    <t>SHAREHOLDERS' FUNDS:</t>
  </si>
  <si>
    <t>(a) Capital</t>
  </si>
  <si>
    <t>(b) Reserves and Surplus</t>
  </si>
  <si>
    <t>LOAN FUNDS</t>
  </si>
  <si>
    <t>FIXED ASSETS</t>
  </si>
  <si>
    <t>CURRENT ASSETS, LOANS AND ADVANCES</t>
  </si>
  <si>
    <t>(a) Inventories</t>
  </si>
  <si>
    <t>(b) Sundry Debtors</t>
  </si>
  <si>
    <t>(c ) Cash and Bank balances</t>
  </si>
  <si>
    <t>(d) Other Current Assets</t>
  </si>
  <si>
    <t>Less: Current Liabilities and Provisions</t>
  </si>
  <si>
    <t>(a) Liabilities</t>
  </si>
  <si>
    <t>(b) Provisions</t>
  </si>
  <si>
    <t>MISCELLANEOUS EXPENDITURE (NOT WRITTEN OFF OR ADJUSTED)</t>
  </si>
  <si>
    <t>TOTAL</t>
  </si>
  <si>
    <t>INVESTMENTS</t>
  </si>
  <si>
    <t>LONG TERM TRADE DEPOSITS</t>
  </si>
  <si>
    <t>DEFERRED TAX LIABILITY (NET)</t>
  </si>
  <si>
    <t>NET CURRENT ASSETS</t>
  </si>
  <si>
    <t>1</t>
  </si>
  <si>
    <t>(d) Loans and Advances</t>
  </si>
  <si>
    <t>` in lakhs</t>
  </si>
  <si>
    <t>Paid-up Equity Share Capital                                                                 (Face value per share - ` 2/- each)</t>
  </si>
  <si>
    <t>Earnings Per Share (`)</t>
  </si>
  <si>
    <t xml:space="preserve"> - Percentage of shares (as a % of the total share</t>
  </si>
  <si>
    <t>capital of the Company)</t>
  </si>
  <si>
    <t>Contd….</t>
  </si>
  <si>
    <t>Statement of Assets and Liabilities under Clause 41(1)(ea) of the Listing Agreement</t>
  </si>
  <si>
    <t>March 31 , 2011</t>
  </si>
  <si>
    <t>September 30, 2011</t>
  </si>
  <si>
    <t>March 31, 2011</t>
  </si>
  <si>
    <t>Hyderabad</t>
  </si>
  <si>
    <t>Deferred tax provision</t>
  </si>
  <si>
    <t>Provision for Tax</t>
  </si>
  <si>
    <t>FOR THE QUARTER AND NINE MONTHS ENDED DECEMBER 31, 2011</t>
  </si>
  <si>
    <t>Nine Months Ended</t>
  </si>
  <si>
    <t>December 31, 2011</t>
  </si>
  <si>
    <t>December 31, 2010</t>
  </si>
  <si>
    <t>The above audited financial results were considered by the Audit Committee and subsequently taken on record by the Board of Directors at  their  meeting held on 30th January 2012. The results for the quarter and Nine months ended 31.12.2011 have been audited by the Statutory Auditors of the Company</t>
  </si>
  <si>
    <t>30th January 2012</t>
  </si>
  <si>
    <t>Unresolved as on 31.12.2011</t>
  </si>
  <si>
    <t>The total Income for the nine months ended December 2011 has de-grown by 3% and the profit after tax de-grown by 26%.</t>
  </si>
  <si>
    <t>The company is entitled for deduction of 100% of the cost of Vivanta by Taj - Begumpet hotel, which started operations in the third quarter of the current year, under Section 35AD of the Income Tax Act, 1961 because of which taxable income of the company for the year under normal provisions of the Act would be Nil and liable for tax on book profits under Section 115JB of the Income Tax Act. Hence, credit for such tax is taken into account and provision is made for Deferred Tax.</t>
  </si>
  <si>
    <t>Unresolved as on 30.09.2011</t>
  </si>
  <si>
    <t>During the quarter ended December 31, 2011, the Company commissioned its new Vivanta by Taj - Begumpet hotel at Hyderabad. Resultantly, the current quarter's profitability takes into account the pre-operating expenses of the new capacity added, which has been charged off to the Profit &amp; Loss Account. With the recent capacity expansion, the Company's room inventory has gone up from 902 rooms to 1083 rooms.</t>
  </si>
  <si>
    <t>Minimum Alternate Tax Credit Entitlement (Refer Note No.4)</t>
  </si>
  <si>
    <t>In view of the seasonality of the business, the financial results for the third quarter and the nine months period ended not indicative of the full year’s performance.</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</si>
</sst>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_);\(0.00\)"/>
    <numFmt numFmtId="174" formatCode="0.0_);\(0.0\)"/>
    <numFmt numFmtId="175" formatCode="0_);\(0\)"/>
    <numFmt numFmtId="176" formatCode="_(* #,##0_);_(* \(#,##0\);_(* &quot;-&quot;??_);_(@_)"/>
    <numFmt numFmtId="177" formatCode="_ * #,##0.00_)_R_s_._ ;_ * \(#,##0.00\)_R_s_._ ;_ * &quot;-&quot;??_)_R_s_._ ;_ @_ "/>
    <numFmt numFmtId="178" formatCode="0.00_)"/>
    <numFmt numFmtId="179" formatCode="0.000_)"/>
    <numFmt numFmtId="180" formatCode="&quot;Yes&quot;;&quot;Yes&quot;;&quot;No&quot;"/>
    <numFmt numFmtId="181" formatCode="&quot;True&quot;;&quot;True&quot;;&quot;False&quot;"/>
    <numFmt numFmtId="182" formatCode="&quot;On&quot;;&quot;On&quot;;&quot;Off&quot;"/>
    <numFmt numFmtId="183" formatCode="[$€-2]\ #,##0.00_);[Red]\([$€-2]\ #,##0.00\)"/>
  </numFmts>
  <fonts count="40">
    <font>
      <sz val="10"/>
      <name val="Arial"/>
      <family val="0"/>
    </font>
    <font>
      <sz val="9"/>
      <name val="Century Gothic"/>
      <family val="2"/>
    </font>
    <font>
      <sz val="11"/>
      <color indexed="8"/>
      <name val="Calibri"/>
      <family val="2"/>
    </font>
    <font>
      <sz val="11"/>
      <color indexed="9"/>
      <name val="Calibri"/>
      <family val="2"/>
    </font>
    <font>
      <sz val="11"/>
      <color indexed="20"/>
      <name val="Calibri"/>
      <family val="2"/>
    </font>
    <font>
      <b/>
      <sz val="10"/>
      <name val="MS Sans Serif"/>
      <family val="2"/>
    </font>
    <font>
      <b/>
      <sz val="11"/>
      <color indexed="52"/>
      <name val="Calibri"/>
      <family val="2"/>
    </font>
    <font>
      <b/>
      <sz val="10"/>
      <name val="Helv"/>
      <family val="0"/>
    </font>
    <font>
      <b/>
      <sz val="11"/>
      <color indexed="9"/>
      <name val="Calibri"/>
      <family val="2"/>
    </font>
    <font>
      <sz val="11"/>
      <name val="Tms Rmn"/>
      <family val="0"/>
    </font>
    <font>
      <i/>
      <sz val="11"/>
      <color indexed="23"/>
      <name val="Calibri"/>
      <family val="2"/>
    </font>
    <font>
      <u val="single"/>
      <sz val="10"/>
      <color indexed="36"/>
      <name val="Arial"/>
      <family val="2"/>
    </font>
    <font>
      <sz val="11"/>
      <color indexed="17"/>
      <name val="Calibri"/>
      <family val="2"/>
    </font>
    <font>
      <sz val="8"/>
      <name val="Arial"/>
      <family val="2"/>
    </font>
    <font>
      <b/>
      <sz val="12"/>
      <name val="Helv"/>
      <family val="0"/>
    </font>
    <font>
      <b/>
      <sz val="14"/>
      <name val="MS Sans Serif"/>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name val="Helv"/>
      <family val="0"/>
    </font>
    <font>
      <sz val="11"/>
      <color indexed="60"/>
      <name val="Calibri"/>
      <family val="2"/>
    </font>
    <font>
      <b/>
      <i/>
      <sz val="16"/>
      <name val="Helv"/>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Rupee Foradian"/>
      <family val="2"/>
    </font>
    <font>
      <sz val="14"/>
      <name val="Rupee Foradian"/>
      <family val="2"/>
    </font>
    <font>
      <b/>
      <sz val="14"/>
      <name val="Rupee Foradian"/>
      <family val="2"/>
    </font>
    <font>
      <b/>
      <sz val="16"/>
      <name val="Rupee Foradian"/>
      <family val="2"/>
    </font>
    <font>
      <sz val="16"/>
      <name val="Rupee Foradian"/>
      <family val="2"/>
    </font>
    <font>
      <sz val="11"/>
      <color indexed="8"/>
      <name val="Rupee Foradian"/>
      <family val="2"/>
    </font>
    <font>
      <b/>
      <sz val="12"/>
      <name val="Rupee Foradian"/>
      <family val="2"/>
    </font>
    <font>
      <b/>
      <sz val="14"/>
      <name val="Arial"/>
      <family val="2"/>
    </font>
    <font>
      <b/>
      <sz val="16"/>
      <color indexed="9"/>
      <name val="Rupee Foradian"/>
      <family val="2"/>
    </font>
    <font>
      <sz val="11"/>
      <color theme="1"/>
      <name val="Calibri"/>
      <family val="2"/>
    </font>
    <font>
      <b/>
      <sz val="16"/>
      <color theme="0"/>
      <name val="Rupee Foradi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lightGray">
        <fgColor indexed="8"/>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right style="thin"/>
      <top>
        <color indexed="63"/>
      </top>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1" fillId="0" borderId="1" applyNumberFormat="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164" fontId="5" fillId="0" borderId="2" applyAlignment="0" applyProtection="0"/>
    <xf numFmtId="0" fontId="6" fillId="20" borderId="3" applyNumberFormat="0" applyAlignment="0" applyProtection="0"/>
    <xf numFmtId="0" fontId="7" fillId="0" borderId="0">
      <alignment/>
      <protection/>
    </xf>
    <xf numFmtId="0" fontId="8" fillId="21" borderId="4" applyNumberFormat="0" applyAlignment="0" applyProtection="0"/>
    <xf numFmtId="171" fontId="0" fillId="0" borderId="0" applyFont="0" applyFill="0" applyBorder="0" applyAlignment="0" applyProtection="0"/>
    <xf numFmtId="179"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10" fillId="0" borderId="0" applyNumberFormat="0" applyFill="0" applyBorder="0" applyAlignment="0" applyProtection="0"/>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172" fontId="0" fillId="0" borderId="0">
      <alignment/>
      <protection locked="0"/>
    </xf>
    <xf numFmtId="0" fontId="11" fillId="0" borderId="0" applyNumberFormat="0" applyFill="0" applyBorder="0" applyAlignment="0" applyProtection="0"/>
    <xf numFmtId="0" fontId="12" fillId="4" borderId="0" applyNumberFormat="0" applyBorder="0" applyAlignment="0" applyProtection="0"/>
    <xf numFmtId="38" fontId="13" fillId="22" borderId="0" applyNumberFormat="0" applyBorder="0" applyAlignment="0" applyProtection="0"/>
    <xf numFmtId="0" fontId="14" fillId="0" borderId="0">
      <alignment horizontal="left"/>
      <protection/>
    </xf>
    <xf numFmtId="0" fontId="15" fillId="23" borderId="5" applyNumberFormat="0" applyFont="0" applyAlignment="0">
      <protection/>
    </xf>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3" applyNumberFormat="0" applyAlignment="0" applyProtection="0"/>
    <xf numFmtId="10" fontId="13" fillId="22" borderId="5" applyNumberFormat="0" applyBorder="0" applyAlignment="0" applyProtection="0"/>
    <xf numFmtId="0" fontId="21" fillId="0" borderId="9" applyNumberFormat="0" applyFill="0" applyAlignment="0" applyProtection="0"/>
    <xf numFmtId="0" fontId="22" fillId="0" borderId="10">
      <alignment/>
      <protection/>
    </xf>
    <xf numFmtId="0" fontId="23" fillId="24" borderId="0" applyNumberFormat="0" applyBorder="0" applyAlignment="0" applyProtection="0"/>
    <xf numFmtId="178" fontId="24" fillId="0" borderId="0">
      <alignment/>
      <protection/>
    </xf>
    <xf numFmtId="0" fontId="38" fillId="0" borderId="0">
      <alignment/>
      <protection/>
    </xf>
    <xf numFmtId="0" fontId="0" fillId="25" borderId="11" applyNumberFormat="0" applyFont="0" applyAlignment="0" applyProtection="0"/>
    <xf numFmtId="0" fontId="25" fillId="20" borderId="12"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22" fillId="0" borderId="0">
      <alignment/>
      <protection/>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cellStyleXfs>
  <cellXfs count="139">
    <xf numFmtId="0" fontId="0" fillId="0" borderId="0" xfId="0" applyAlignment="1">
      <alignment/>
    </xf>
    <xf numFmtId="171" fontId="29" fillId="0" borderId="0" xfId="55" applyFont="1" applyBorder="1" applyAlignment="1">
      <alignment vertical="center"/>
    </xf>
    <xf numFmtId="0" fontId="29" fillId="0" borderId="0" xfId="0" applyFont="1" applyBorder="1" applyAlignment="1">
      <alignment vertical="center"/>
    </xf>
    <xf numFmtId="0" fontId="34" fillId="0" borderId="0" xfId="85" applyFont="1">
      <alignment/>
      <protection/>
    </xf>
    <xf numFmtId="0" fontId="31" fillId="0" borderId="0" xfId="0" applyFont="1" applyBorder="1" applyAlignment="1">
      <alignment horizontal="right" vertical="center"/>
    </xf>
    <xf numFmtId="171" fontId="30" fillId="0" borderId="14" xfId="55" applyFont="1" applyBorder="1" applyAlignment="1" quotePrefix="1">
      <alignment horizontal="left" vertical="center" wrapText="1"/>
    </xf>
    <xf numFmtId="171" fontId="30" fillId="0" borderId="14" xfId="55" applyFont="1" applyBorder="1" applyAlignment="1">
      <alignment horizontal="left" vertical="center"/>
    </xf>
    <xf numFmtId="0" fontId="29" fillId="0" borderId="0" xfId="0" applyFont="1" applyAlignment="1">
      <alignment vertical="center"/>
    </xf>
    <xf numFmtId="171" fontId="29" fillId="0" borderId="0" xfId="55" applyFont="1" applyAlignment="1">
      <alignment vertical="center"/>
    </xf>
    <xf numFmtId="0" fontId="33" fillId="0" borderId="0" xfId="0" applyFont="1" applyBorder="1" applyAlignment="1">
      <alignment horizontal="center" vertical="center"/>
    </xf>
    <xf numFmtId="0" fontId="31" fillId="0" borderId="15" xfId="0" applyFont="1" applyBorder="1" applyAlignment="1" quotePrefix="1">
      <alignment horizontal="center" vertical="center" wrapText="1"/>
    </xf>
    <xf numFmtId="0" fontId="30" fillId="0" borderId="16" xfId="0" applyFont="1" applyBorder="1" applyAlignment="1">
      <alignment horizontal="left" vertical="center" indent="2"/>
    </xf>
    <xf numFmtId="171" fontId="30" fillId="0" borderId="17" xfId="55" applyFont="1" applyBorder="1" applyAlignment="1">
      <alignment horizontal="left" vertical="center"/>
    </xf>
    <xf numFmtId="173" fontId="31" fillId="0" borderId="14" xfId="57" applyNumberFormat="1" applyFont="1" applyBorder="1" applyAlignment="1">
      <alignment vertical="center"/>
    </xf>
    <xf numFmtId="173" fontId="30" fillId="0" borderId="14" xfId="57" applyNumberFormat="1" applyFont="1" applyBorder="1" applyAlignment="1">
      <alignment vertical="center"/>
    </xf>
    <xf numFmtId="0" fontId="30" fillId="0" borderId="18" xfId="0" applyFont="1" applyBorder="1" applyAlignment="1">
      <alignment horizontal="left" vertical="center" indent="2"/>
    </xf>
    <xf numFmtId="0" fontId="31" fillId="0" borderId="18" xfId="0" applyFont="1" applyBorder="1" applyAlignment="1">
      <alignment horizontal="left" vertical="center" indent="2"/>
    </xf>
    <xf numFmtId="171" fontId="31" fillId="0" borderId="14" xfId="55" applyFont="1" applyBorder="1" applyAlignment="1">
      <alignment horizontal="left" vertical="center"/>
    </xf>
    <xf numFmtId="173" fontId="31" fillId="0" borderId="17" xfId="57" applyNumberFormat="1" applyFont="1" applyBorder="1" applyAlignment="1">
      <alignment vertical="center"/>
    </xf>
    <xf numFmtId="173" fontId="30" fillId="0" borderId="17" xfId="57" applyNumberFormat="1" applyFont="1" applyBorder="1" applyAlignment="1">
      <alignment vertical="center"/>
    </xf>
    <xf numFmtId="171" fontId="30" fillId="0" borderId="14" xfId="55" applyFont="1" applyBorder="1" applyAlignment="1">
      <alignment horizontal="left" vertical="center" indent="1"/>
    </xf>
    <xf numFmtId="171" fontId="30" fillId="0" borderId="14" xfId="55" applyFont="1" applyBorder="1" applyAlignment="1" quotePrefix="1">
      <alignment horizontal="left" vertical="center" indent="1"/>
    </xf>
    <xf numFmtId="171" fontId="29" fillId="0" borderId="0" xfId="55" applyFont="1" applyBorder="1" applyAlignment="1">
      <alignment horizontal="right" vertical="center"/>
    </xf>
    <xf numFmtId="173" fontId="30" fillId="0" borderId="19" xfId="57" applyNumberFormat="1" applyFont="1" applyBorder="1" applyAlignment="1">
      <alignment vertical="center"/>
    </xf>
    <xf numFmtId="173" fontId="31" fillId="0" borderId="19" xfId="57" applyNumberFormat="1" applyFont="1" applyBorder="1" applyAlignment="1">
      <alignment vertical="center"/>
    </xf>
    <xf numFmtId="173" fontId="31" fillId="0" borderId="15" xfId="57" applyNumberFormat="1" applyFont="1" applyBorder="1" applyAlignment="1">
      <alignment vertical="center"/>
    </xf>
    <xf numFmtId="173" fontId="30" fillId="0" borderId="15" xfId="57" applyNumberFormat="1" applyFont="1" applyBorder="1" applyAlignment="1">
      <alignment vertical="center"/>
    </xf>
    <xf numFmtId="171" fontId="31" fillId="0" borderId="14" xfId="55" applyFont="1" applyBorder="1" applyAlignment="1">
      <alignment vertical="center" wrapText="1"/>
    </xf>
    <xf numFmtId="173" fontId="31" fillId="0" borderId="20" xfId="57" applyNumberFormat="1" applyFont="1" applyBorder="1" applyAlignment="1">
      <alignment vertical="center"/>
    </xf>
    <xf numFmtId="173" fontId="30" fillId="0" borderId="20" xfId="57" applyNumberFormat="1" applyFont="1" applyBorder="1" applyAlignment="1">
      <alignment vertical="center"/>
    </xf>
    <xf numFmtId="173" fontId="31" fillId="0" borderId="5" xfId="57" applyNumberFormat="1" applyFont="1" applyBorder="1" applyAlignment="1">
      <alignment vertical="center"/>
    </xf>
    <xf numFmtId="173" fontId="30" fillId="0" borderId="5" xfId="57" applyNumberFormat="1" applyFont="1" applyBorder="1" applyAlignment="1">
      <alignment vertical="center"/>
    </xf>
    <xf numFmtId="173" fontId="31" fillId="0" borderId="1" xfId="57" applyNumberFormat="1" applyFont="1" applyBorder="1" applyAlignment="1">
      <alignment vertical="center"/>
    </xf>
    <xf numFmtId="173" fontId="30" fillId="0" borderId="1" xfId="57" applyNumberFormat="1" applyFont="1" applyBorder="1" applyAlignment="1">
      <alignment vertical="center"/>
    </xf>
    <xf numFmtId="173" fontId="31" fillId="0" borderId="5" xfId="57" applyNumberFormat="1" applyFont="1" applyBorder="1" applyAlignment="1">
      <alignment horizontal="right" vertical="center"/>
    </xf>
    <xf numFmtId="173" fontId="30" fillId="0" borderId="5" xfId="45" applyNumberFormat="1" applyFont="1" applyBorder="1" applyAlignment="1">
      <alignment horizontal="right" vertical="center"/>
    </xf>
    <xf numFmtId="173" fontId="30" fillId="0" borderId="5" xfId="57" applyNumberFormat="1" applyFont="1" applyBorder="1" applyAlignment="1">
      <alignment horizontal="right" vertical="center"/>
    </xf>
    <xf numFmtId="173" fontId="31" fillId="0" borderId="1" xfId="55" applyNumberFormat="1" applyFont="1" applyBorder="1" applyAlignment="1">
      <alignment horizontal="right" vertical="center"/>
    </xf>
    <xf numFmtId="173" fontId="30" fillId="0" borderId="14" xfId="55" applyNumberFormat="1" applyFont="1" applyBorder="1" applyAlignment="1">
      <alignment horizontal="right" vertical="center"/>
    </xf>
    <xf numFmtId="173" fontId="31" fillId="0" borderId="14" xfId="55" applyNumberFormat="1" applyFont="1" applyBorder="1" applyAlignment="1">
      <alignment horizontal="right" vertical="center"/>
    </xf>
    <xf numFmtId="174" fontId="31" fillId="0" borderId="1" xfId="0" applyNumberFormat="1" applyFont="1" applyBorder="1" applyAlignment="1">
      <alignment vertical="center"/>
    </xf>
    <xf numFmtId="174" fontId="30" fillId="0" borderId="14" xfId="0" applyNumberFormat="1" applyFont="1" applyBorder="1" applyAlignment="1">
      <alignment vertical="center"/>
    </xf>
    <xf numFmtId="173" fontId="31" fillId="0" borderId="14" xfId="0" applyNumberFormat="1" applyFont="1" applyBorder="1" applyAlignment="1">
      <alignment vertical="center"/>
    </xf>
    <xf numFmtId="173" fontId="31" fillId="0" borderId="1" xfId="56" applyNumberFormat="1" applyFont="1" applyBorder="1" applyAlignment="1">
      <alignment vertical="center"/>
    </xf>
    <xf numFmtId="173" fontId="30" fillId="0" borderId="14" xfId="56" applyNumberFormat="1" applyFont="1" applyBorder="1" applyAlignment="1">
      <alignment vertical="center"/>
    </xf>
    <xf numFmtId="0" fontId="30" fillId="0" borderId="21" xfId="0" applyFont="1" applyBorder="1" applyAlignment="1">
      <alignment horizontal="left" vertical="center" indent="2"/>
    </xf>
    <xf numFmtId="171" fontId="30" fillId="0" borderId="19" xfId="55" applyFont="1" applyBorder="1" applyAlignment="1">
      <alignment horizontal="left" vertical="center" indent="1"/>
    </xf>
    <xf numFmtId="173" fontId="31" fillId="0" borderId="22" xfId="55" applyNumberFormat="1" applyFont="1" applyBorder="1" applyAlignment="1">
      <alignment vertical="center"/>
    </xf>
    <xf numFmtId="173" fontId="30" fillId="0" borderId="22" xfId="55" applyNumberFormat="1" applyFont="1" applyBorder="1" applyAlignment="1">
      <alignment vertical="center"/>
    </xf>
    <xf numFmtId="176" fontId="29" fillId="0" borderId="0" xfId="0" applyNumberFormat="1" applyFont="1" applyBorder="1" applyAlignment="1">
      <alignment vertical="center"/>
    </xf>
    <xf numFmtId="0" fontId="31" fillId="0" borderId="1" xfId="0" applyFont="1" applyBorder="1" applyAlignment="1">
      <alignment vertical="center"/>
    </xf>
    <xf numFmtId="0" fontId="30" fillId="0" borderId="14" xfId="0" applyFont="1" applyBorder="1" applyAlignment="1">
      <alignment vertical="center"/>
    </xf>
    <xf numFmtId="175" fontId="31" fillId="0" borderId="1" xfId="55" applyNumberFormat="1" applyFont="1" applyFill="1" applyBorder="1" applyAlignment="1">
      <alignment horizontal="right" vertical="center"/>
    </xf>
    <xf numFmtId="175" fontId="30" fillId="0" borderId="14" xfId="55" applyNumberFormat="1" applyFont="1" applyFill="1" applyBorder="1" applyAlignment="1">
      <alignment vertical="center"/>
    </xf>
    <xf numFmtId="10" fontId="31" fillId="0" borderId="1" xfId="55" applyNumberFormat="1" applyFont="1" applyFill="1" applyBorder="1" applyAlignment="1">
      <alignment horizontal="right" vertical="center"/>
    </xf>
    <xf numFmtId="10" fontId="30" fillId="0" borderId="14" xfId="55" applyNumberFormat="1" applyFont="1" applyFill="1" applyBorder="1" applyAlignment="1">
      <alignment vertical="center"/>
    </xf>
    <xf numFmtId="171" fontId="30" fillId="0" borderId="14" xfId="55" applyFont="1" applyBorder="1" applyAlignment="1">
      <alignment vertical="center"/>
    </xf>
    <xf numFmtId="171" fontId="31" fillId="0" borderId="1" xfId="55" applyFont="1" applyFill="1" applyBorder="1" applyAlignment="1">
      <alignment horizontal="right" vertical="center"/>
    </xf>
    <xf numFmtId="171" fontId="30" fillId="0" borderId="14" xfId="55" applyFont="1" applyFill="1" applyBorder="1" applyAlignment="1">
      <alignment vertical="center"/>
    </xf>
    <xf numFmtId="171" fontId="30" fillId="0" borderId="14" xfId="55" applyFont="1" applyBorder="1" applyAlignment="1">
      <alignment horizontal="left" vertical="center" wrapText="1" indent="1"/>
    </xf>
    <xf numFmtId="171" fontId="30" fillId="0" borderId="14" xfId="55" applyFont="1" applyBorder="1" applyAlignment="1">
      <alignment horizontal="left" vertical="center" indent="3"/>
    </xf>
    <xf numFmtId="171" fontId="30" fillId="0" borderId="19" xfId="55" applyFont="1" applyBorder="1" applyAlignment="1">
      <alignment horizontal="left" vertical="center" indent="3"/>
    </xf>
    <xf numFmtId="171" fontId="30" fillId="0" borderId="19" xfId="55" applyFont="1" applyFill="1" applyBorder="1" applyAlignment="1">
      <alignment vertical="center"/>
    </xf>
    <xf numFmtId="1" fontId="31" fillId="0" borderId="1" xfId="55" applyNumberFormat="1" applyFont="1" applyFill="1" applyBorder="1" applyAlignment="1">
      <alignment horizontal="right" vertical="center"/>
    </xf>
    <xf numFmtId="9" fontId="31" fillId="0" borderId="1" xfId="88" applyFont="1" applyFill="1" applyBorder="1" applyAlignment="1">
      <alignment horizontal="right" vertical="center"/>
    </xf>
    <xf numFmtId="9" fontId="30" fillId="0" borderId="1" xfId="88" applyFont="1" applyFill="1" applyBorder="1" applyAlignment="1">
      <alignment horizontal="right" vertical="center"/>
    </xf>
    <xf numFmtId="10" fontId="31" fillId="0" borderId="1" xfId="88" applyNumberFormat="1" applyFont="1" applyFill="1" applyBorder="1" applyAlignment="1">
      <alignment horizontal="right" vertical="center"/>
    </xf>
    <xf numFmtId="10" fontId="30" fillId="0" borderId="1" xfId="88" applyNumberFormat="1" applyFont="1" applyFill="1" applyBorder="1" applyAlignment="1">
      <alignment horizontal="right" vertical="center"/>
    </xf>
    <xf numFmtId="171" fontId="31" fillId="0" borderId="19" xfId="55" applyFont="1" applyFill="1" applyBorder="1" applyAlignment="1">
      <alignment horizontal="right" vertical="center"/>
    </xf>
    <xf numFmtId="0" fontId="30" fillId="0" borderId="0" xfId="0" applyFont="1" applyBorder="1" applyAlignment="1">
      <alignment horizontal="left" vertical="center" indent="2"/>
    </xf>
    <xf numFmtId="171" fontId="30" fillId="0" borderId="0" xfId="55" applyFont="1" applyBorder="1" applyAlignment="1">
      <alignment horizontal="left" vertical="center" indent="3"/>
    </xf>
    <xf numFmtId="171" fontId="31" fillId="0" borderId="0" xfId="55" applyFont="1" applyFill="1" applyBorder="1" applyAlignment="1">
      <alignment horizontal="right" vertical="center"/>
    </xf>
    <xf numFmtId="171" fontId="30" fillId="0" borderId="0" xfId="55" applyFont="1" applyFill="1" applyBorder="1" applyAlignment="1">
      <alignment vertical="center"/>
    </xf>
    <xf numFmtId="0" fontId="29" fillId="0" borderId="16" xfId="0" applyFont="1" applyBorder="1" applyAlignment="1">
      <alignment vertical="center"/>
    </xf>
    <xf numFmtId="0" fontId="30" fillId="0" borderId="20" xfId="0" applyFont="1" applyBorder="1" applyAlignment="1" quotePrefix="1">
      <alignment horizontal="center" vertical="center"/>
    </xf>
    <xf numFmtId="171" fontId="31" fillId="0" borderId="14" xfId="55" applyFont="1" applyBorder="1" applyAlignment="1">
      <alignment horizontal="left" vertical="center" indent="3"/>
    </xf>
    <xf numFmtId="171" fontId="31" fillId="0" borderId="14" xfId="55" applyFont="1" applyFill="1" applyBorder="1" applyAlignment="1">
      <alignment vertical="center"/>
    </xf>
    <xf numFmtId="0" fontId="29" fillId="0" borderId="18" xfId="0" applyFont="1" applyBorder="1" applyAlignment="1">
      <alignment vertical="center"/>
    </xf>
    <xf numFmtId="0" fontId="30" fillId="0" borderId="1" xfId="0" applyFont="1" applyBorder="1" applyAlignment="1">
      <alignment horizontal="center" vertical="center"/>
    </xf>
    <xf numFmtId="0" fontId="30" fillId="0" borderId="5" xfId="0" applyFont="1" applyBorder="1" applyAlignment="1">
      <alignment horizontal="center" vertical="center"/>
    </xf>
    <xf numFmtId="171" fontId="31" fillId="0" borderId="15" xfId="55" applyFont="1" applyBorder="1" applyAlignment="1">
      <alignment horizontal="left" vertical="center" indent="3"/>
    </xf>
    <xf numFmtId="171" fontId="31" fillId="0" borderId="15" xfId="55" applyFont="1" applyFill="1" applyBorder="1" applyAlignment="1">
      <alignment vertical="center"/>
    </xf>
    <xf numFmtId="171" fontId="30" fillId="0" borderId="15" xfId="55" applyFont="1" applyFill="1" applyBorder="1" applyAlignment="1">
      <alignment vertical="center"/>
    </xf>
    <xf numFmtId="171" fontId="31" fillId="0" borderId="5" xfId="55" applyFont="1" applyFill="1" applyBorder="1" applyAlignment="1">
      <alignment vertical="center"/>
    </xf>
    <xf numFmtId="171" fontId="30" fillId="0" borderId="5" xfId="55" applyFont="1" applyFill="1" applyBorder="1" applyAlignment="1">
      <alignment vertical="center"/>
    </xf>
    <xf numFmtId="171" fontId="31" fillId="0" borderId="14" xfId="55" applyFont="1" applyBorder="1" applyAlignment="1">
      <alignment horizontal="left" vertical="center" wrapText="1" indent="3" shrinkToFit="1"/>
    </xf>
    <xf numFmtId="0" fontId="29" fillId="0" borderId="21" xfId="0" applyFont="1" applyBorder="1" applyAlignment="1">
      <alignment vertical="center"/>
    </xf>
    <xf numFmtId="0" fontId="29" fillId="0" borderId="0" xfId="0" applyFont="1" applyBorder="1" applyAlignment="1">
      <alignment horizontal="center" vertical="center"/>
    </xf>
    <xf numFmtId="0" fontId="29" fillId="0" borderId="0" xfId="0" applyFont="1" applyBorder="1" applyAlignment="1">
      <alignment horizontal="left" vertical="center" indent="1"/>
    </xf>
    <xf numFmtId="171" fontId="29" fillId="0" borderId="0" xfId="55" applyFont="1" applyBorder="1" applyAlignment="1">
      <alignment horizontal="left" vertical="center"/>
    </xf>
    <xf numFmtId="0" fontId="30" fillId="0" borderId="0" xfId="0" applyFont="1" applyFill="1" applyAlignment="1">
      <alignment/>
    </xf>
    <xf numFmtId="0" fontId="30" fillId="0" borderId="0" xfId="0" applyFont="1" applyAlignment="1" quotePrefix="1">
      <alignment horizontal="center" vertical="top" shrinkToFit="1"/>
    </xf>
    <xf numFmtId="0" fontId="30" fillId="0" borderId="0" xfId="0" applyFont="1" applyFill="1" applyBorder="1" applyAlignment="1">
      <alignment horizontal="center" vertical="top" wrapText="1"/>
    </xf>
    <xf numFmtId="0" fontId="30" fillId="0" borderId="0" xfId="0" applyFont="1" applyAlignment="1">
      <alignment/>
    </xf>
    <xf numFmtId="0" fontId="30" fillId="0" borderId="0" xfId="0" applyFont="1" applyFill="1" applyAlignment="1">
      <alignment horizontal="center"/>
    </xf>
    <xf numFmtId="0" fontId="31" fillId="0" borderId="0" xfId="0" applyFont="1" applyFill="1" applyAlignment="1">
      <alignment horizontal="center" vertical="center"/>
    </xf>
    <xf numFmtId="0" fontId="29" fillId="0" borderId="0" xfId="0" applyFont="1" applyAlignment="1">
      <alignment/>
    </xf>
    <xf numFmtId="171" fontId="30" fillId="0" borderId="0" xfId="55" applyFont="1" applyFill="1" applyBorder="1" applyAlignment="1">
      <alignment horizontal="right" vertical="center"/>
    </xf>
    <xf numFmtId="171" fontId="35" fillId="0" borderId="0" xfId="55" applyFont="1" applyFill="1" applyBorder="1" applyAlignment="1">
      <alignment horizontal="right" vertical="center"/>
    </xf>
    <xf numFmtId="171" fontId="36" fillId="0" borderId="0" xfId="55" applyFont="1" applyBorder="1" applyAlignment="1">
      <alignment vertical="center"/>
    </xf>
    <xf numFmtId="171" fontId="30" fillId="0" borderId="0" xfId="55" applyFont="1" applyBorder="1" applyAlignment="1">
      <alignment horizontal="left" vertical="center" indent="1"/>
    </xf>
    <xf numFmtId="171" fontId="31" fillId="0" borderId="18" xfId="55" applyFont="1" applyFill="1" applyBorder="1" applyAlignment="1">
      <alignment horizontal="right" vertical="center"/>
    </xf>
    <xf numFmtId="171" fontId="30" fillId="0" borderId="18" xfId="55" applyFont="1" applyFill="1" applyBorder="1" applyAlignment="1">
      <alignment horizontal="right" vertical="center"/>
    </xf>
    <xf numFmtId="171" fontId="30" fillId="0" borderId="18" xfId="55" applyFont="1" applyFill="1" applyBorder="1" applyAlignment="1">
      <alignment vertical="center"/>
    </xf>
    <xf numFmtId="1" fontId="30" fillId="0" borderId="18" xfId="55" applyNumberFormat="1" applyFont="1" applyFill="1" applyBorder="1" applyAlignment="1">
      <alignment horizontal="right" vertical="center"/>
    </xf>
    <xf numFmtId="1" fontId="31" fillId="0" borderId="18" xfId="55" applyNumberFormat="1" applyFont="1" applyFill="1" applyBorder="1" applyAlignment="1">
      <alignment horizontal="right" vertical="center"/>
    </xf>
    <xf numFmtId="171" fontId="31" fillId="0" borderId="1" xfId="55" applyFont="1" applyFill="1" applyBorder="1" applyAlignment="1">
      <alignment vertical="center"/>
    </xf>
    <xf numFmtId="171" fontId="30" fillId="0" borderId="1" xfId="55" applyFont="1" applyFill="1" applyBorder="1" applyAlignment="1">
      <alignment vertical="center"/>
    </xf>
    <xf numFmtId="173" fontId="29" fillId="0" borderId="0" xfId="0" applyNumberFormat="1" applyFont="1" applyAlignment="1">
      <alignment vertical="center"/>
    </xf>
    <xf numFmtId="173" fontId="30" fillId="0" borderId="14" xfId="57" applyNumberFormat="1" applyFont="1" applyFill="1" applyBorder="1" applyAlignment="1">
      <alignment vertical="center"/>
    </xf>
    <xf numFmtId="173" fontId="31" fillId="0" borderId="1" xfId="55" applyNumberFormat="1" applyFont="1" applyFill="1" applyBorder="1" applyAlignment="1">
      <alignment horizontal="right" vertical="center"/>
    </xf>
    <xf numFmtId="171" fontId="29" fillId="0" borderId="18" xfId="55" applyFont="1" applyBorder="1" applyAlignment="1">
      <alignment vertical="center"/>
    </xf>
    <xf numFmtId="0" fontId="29" fillId="0" borderId="0" xfId="0" applyFont="1" applyFill="1" applyBorder="1" applyAlignment="1">
      <alignment vertical="center"/>
    </xf>
    <xf numFmtId="0" fontId="30" fillId="0" borderId="0" xfId="0" applyFont="1" applyFill="1" applyAlignment="1" quotePrefix="1">
      <alignment horizontal="center" vertical="top" shrinkToFit="1"/>
    </xf>
    <xf numFmtId="0" fontId="29" fillId="0" borderId="0" xfId="0" applyFont="1" applyFill="1" applyAlignment="1">
      <alignment vertical="center"/>
    </xf>
    <xf numFmtId="0" fontId="30" fillId="0" borderId="5" xfId="0" applyFont="1" applyFill="1" applyBorder="1" applyAlignment="1">
      <alignment horizontal="center" vertical="top" wrapText="1"/>
    </xf>
    <xf numFmtId="0" fontId="30" fillId="0" borderId="5" xfId="0" applyFont="1" applyFill="1" applyBorder="1" applyAlignment="1">
      <alignment vertical="top" wrapText="1"/>
    </xf>
    <xf numFmtId="0" fontId="30" fillId="0" borderId="23" xfId="0" applyFont="1" applyFill="1" applyBorder="1" applyAlignment="1">
      <alignment horizontal="center" vertical="top" wrapText="1"/>
    </xf>
    <xf numFmtId="0" fontId="30" fillId="0" borderId="0" xfId="55" applyNumberFormat="1" applyFont="1" applyAlignment="1">
      <alignment horizontal="left" vertical="top" wrapText="1" shrinkToFit="1"/>
    </xf>
    <xf numFmtId="173" fontId="31" fillId="0" borderId="20" xfId="57" applyNumberFormat="1" applyFont="1" applyBorder="1" applyAlignment="1">
      <alignment vertical="center"/>
    </xf>
    <xf numFmtId="173" fontId="31" fillId="0" borderId="22" xfId="57" applyNumberFormat="1" applyFont="1" applyBorder="1" applyAlignment="1">
      <alignment vertical="center"/>
    </xf>
    <xf numFmtId="173" fontId="30" fillId="0" borderId="20" xfId="57" applyNumberFormat="1" applyFont="1" applyBorder="1" applyAlignment="1">
      <alignment vertical="center"/>
    </xf>
    <xf numFmtId="173" fontId="30" fillId="0" borderId="22" xfId="57" applyNumberFormat="1" applyFont="1" applyBorder="1" applyAlignment="1">
      <alignment vertical="center"/>
    </xf>
    <xf numFmtId="0" fontId="30" fillId="0" borderId="0" xfId="0" applyFont="1" applyFill="1" applyAlignment="1">
      <alignment horizontal="justify" vertical="top" wrapText="1"/>
    </xf>
    <xf numFmtId="0" fontId="30" fillId="0" borderId="2"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0" xfId="0" applyNumberFormat="1" applyFont="1" applyFill="1" applyAlignment="1">
      <alignment horizontal="justify" vertical="justify" wrapText="1"/>
    </xf>
    <xf numFmtId="171" fontId="30" fillId="0" borderId="0" xfId="55" applyFont="1" applyAlignment="1">
      <alignment horizontal="left" vertical="top" wrapText="1" shrinkToFit="1"/>
    </xf>
    <xf numFmtId="0" fontId="31" fillId="0" borderId="5" xfId="0" applyFont="1" applyBorder="1" applyAlignment="1">
      <alignment horizontal="center" vertical="center"/>
    </xf>
    <xf numFmtId="2" fontId="39" fillId="0" borderId="0" xfId="55" applyNumberFormat="1" applyFont="1" applyFill="1" applyBorder="1" applyAlignment="1">
      <alignment horizontal="center" vertical="center" wrapText="1"/>
    </xf>
    <xf numFmtId="0" fontId="32" fillId="0" borderId="0"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1" fillId="0" borderId="19" xfId="0" applyFont="1" applyBorder="1" applyAlignment="1">
      <alignment horizontal="center" vertical="center"/>
    </xf>
    <xf numFmtId="0" fontId="32" fillId="0" borderId="0" xfId="0" applyFont="1" applyBorder="1" applyAlignment="1">
      <alignment horizontal="left" vertical="center" indent="15"/>
    </xf>
    <xf numFmtId="170" fontId="32" fillId="0" borderId="0" xfId="60" applyFont="1" applyBorder="1" applyAlignment="1" quotePrefix="1">
      <alignment horizontal="center" vertical="center"/>
    </xf>
  </cellXfs>
  <cellStyles count="80">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Border" xfId="41"/>
    <cellStyle name="Calculation" xfId="42"/>
    <cellStyle name="category" xfId="43"/>
    <cellStyle name="Check Cell" xfId="44"/>
    <cellStyle name="Comma" xfId="45"/>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0]" xfId="54"/>
    <cellStyle name="Comma_4th quarter Publication Format 2006-07" xfId="55"/>
    <cellStyle name="Comma_Book5" xfId="56"/>
    <cellStyle name="Comma_TAJGVK AFR 31 03 09_Final" xfId="57"/>
    <cellStyle name="Currency" xfId="58"/>
    <cellStyle name="Currency [0]" xfId="59"/>
    <cellStyle name="Currency_4th quarter Publication Format 2006-07" xfId="60"/>
    <cellStyle name="Explanatory Text" xfId="61"/>
    <cellStyle name="F2" xfId="62"/>
    <cellStyle name="F3" xfId="63"/>
    <cellStyle name="F4" xfId="64"/>
    <cellStyle name="F5" xfId="65"/>
    <cellStyle name="F6" xfId="66"/>
    <cellStyle name="F7" xfId="67"/>
    <cellStyle name="F8" xfId="68"/>
    <cellStyle name="Followed Hyperlink" xfId="69"/>
    <cellStyle name="Good" xfId="70"/>
    <cellStyle name="Grey" xfId="71"/>
    <cellStyle name="HEADER" xfId="72"/>
    <cellStyle name="Heading" xfId="73"/>
    <cellStyle name="Heading 1" xfId="74"/>
    <cellStyle name="Heading 2" xfId="75"/>
    <cellStyle name="Heading 3" xfId="76"/>
    <cellStyle name="Heading 4" xfId="77"/>
    <cellStyle name="Hyperlink" xfId="78"/>
    <cellStyle name="Input" xfId="79"/>
    <cellStyle name="Input [yellow]" xfId="80"/>
    <cellStyle name="Linked Cell" xfId="81"/>
    <cellStyle name="Model" xfId="82"/>
    <cellStyle name="Neutral" xfId="83"/>
    <cellStyle name="Normal - Style1" xfId="84"/>
    <cellStyle name="Normal 2" xfId="85"/>
    <cellStyle name="Note" xfId="86"/>
    <cellStyle name="Output" xfId="87"/>
    <cellStyle name="Percent" xfId="88"/>
    <cellStyle name="Percent [2]" xfId="89"/>
    <cellStyle name="subhead"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_accounts\USER\windows\Desktop\mydocument\Int.%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Vishwanath\MEETINGS\BOARD%20MEETING\2009-10\25th%20July%2009%20BM\AFR%20Q1%202009-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rp_accounts\user\exceldata\apg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20Drive\Forecasts\2007-08\Quarter%20IV%2008\Account%20to%20MIS%20Q4%2008\Q4%20Qtr%202006-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chetan\apgoelmisform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ilesh\D%20Drive\Documents%20and%20Settings\admin\Local%20Settings\Temporary%20Internet%20Files\OLK1E\PP_Master%20Templ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ilesh\D%20Drive\D%20Drive\Financial%20Reports%2006-07\I%20-%20December%2006\DOCUME~1\pramod\LOCALS~1\Temp\pl-dep-jan-0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20Drive\Flash%20Report\Financial%20Reports%2008-09\L%20-%20Mar%2009\Expenditure%20variance%20schedules%20-%20April%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20Drive\Flash%20Report\Financial%20Reports%2008-09\L%20-%20Mar%2009\Brand%20input\City%20Competition\city%20scan%20Leisure%20Oct%200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20Drive\Flash%20Report\Financial%20Reports%2008-09\L%20-%20Mar%2009\Financial%20Report%20April%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Mar 02"/>
      <sheetName val="apr-Mar 03 "/>
      <sheetName val="aver rate02-03"/>
      <sheetName val="Net Int cost Dec analysis"/>
      <sheetName val="Int History"/>
      <sheetName val="Sheet2"/>
      <sheetName val="#REF"/>
      <sheetName val="Master Sheet"/>
      <sheetName val="SBI(Siliguri)"/>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FR Q1 2009 with FBT fig"/>
    </sheetNames>
    <sheetDataSet>
      <sheetData sheetId="0">
        <row r="38">
          <cell r="D3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G-1"/>
      <sheetName val="Sheet8"/>
      <sheetName val="Summary"/>
      <sheetName val="MONTHWISE BUDGET"/>
      <sheetName val="ROOMS"/>
      <sheetName val="F&amp;B"/>
      <sheetName val="other income"/>
      <sheetName val="analysis pg1"/>
      <sheetName val="analysis pg2"/>
      <sheetName val="analysis pg3"/>
      <sheetName val="Renovation W.Off"/>
      <sheetName val="Total1"/>
      <sheetName val="Luxury1"/>
      <sheetName val="Leisure1"/>
      <sheetName val="Business1"/>
      <sheetName val="Corporate1"/>
      <sheetName val="Aircatering1"/>
      <sheetName val="Total"/>
      <sheetName val="ihcl"/>
      <sheetName val="non-ihcl"/>
      <sheetName val="Sum co"/>
      <sheetName val="July04 - Sept04"/>
      <sheetName val="Luxury"/>
      <sheetName val="Leisure"/>
      <sheetName val="Business"/>
      <sheetName val="Aircatering"/>
      <sheetName val="Corporate"/>
      <sheetName val="Total H1"/>
      <sheetName val="ihcl H1"/>
      <sheetName val="non-ihcl H1"/>
      <sheetName val="Sum co H1"/>
      <sheetName val="July04 - Sept04 H1"/>
      <sheetName val="Luxury H1"/>
      <sheetName val="Leisure H1"/>
      <sheetName val="Business H1"/>
      <sheetName val="Aircatering H1"/>
      <sheetName val="Corporate H1"/>
      <sheetName val="P&amp;L"/>
      <sheetName val="Budget Propos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P&amp;L"/>
      <sheetName val="Publish"/>
      <sheetName val="Con.INC."/>
      <sheetName val="Con.EXP."/>
      <sheetName val="Con.INC. Data Sheet"/>
      <sheetName val="Con.EXP. Data Shee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amp;B"/>
      <sheetName val="Kitchen"/>
      <sheetName val="Housek"/>
      <sheetName val="Maint"/>
      <sheetName val="#REF"/>
      <sheetName val="apgoelmisformat"/>
      <sheetName val="F_B"/>
      <sheetName val="_REF"/>
      <sheetName val="Master Sheet"/>
      <sheetName val="P&amp;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Page"/>
      <sheetName val="DR"/>
      <sheetName val="DR-Anx"/>
      <sheetName val="AR"/>
      <sheetName val="CARO"/>
      <sheetName val="CAROApp"/>
      <sheetName val="BS"/>
      <sheetName val="PL"/>
      <sheetName val="FundFlow"/>
      <sheetName val="Instructions"/>
      <sheetName val="BSSch"/>
      <sheetName val="FASch"/>
      <sheetName val="PLSch"/>
      <sheetName val="Notes"/>
      <sheetName val="PartIV"/>
      <sheetName val="GR-BS"/>
      <sheetName val="GR-PL"/>
      <sheetName val="AS22"/>
      <sheetName val="115JB"/>
      <sheetName val="115JB-Anx"/>
      <sheetName val="3CA"/>
      <sheetName val="3CA-Anx"/>
      <sheetName val="3CD"/>
      <sheetName val="145A-Exclusive"/>
      <sheetName val="145-Incusive"/>
      <sheetName val="3CD-145A-Anx"/>
      <sheetName val="3CD-Dep-Anx"/>
      <sheetName val="3CD-40A(3)-Anx"/>
      <sheetName val="3CD-40A(2)(b)-Anx"/>
      <sheetName val="3CD-269SS-T-Anx"/>
      <sheetName val="3CD-CFLoss-Anx"/>
      <sheetName val="3CD-Ratios-Anx "/>
      <sheetName val="Names"/>
      <sheetName val="IT"/>
      <sheetName val="Masters"/>
    </sheetNames>
    <sheetDataSet>
      <sheetData sheetId="34">
        <row r="16">
          <cell r="C16" t="str">
            <v>Partner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P P&amp;L Sum"/>
      <sheetName val="Department P&amp;L"/>
      <sheetName val="Manpower"/>
      <sheetName val="Working"/>
    </sheetNames>
    <sheetDataSet>
      <sheetData sheetId="3">
        <row r="3">
          <cell r="A3" t="str">
            <v>Departmental Profit &amp; Loss Account Exp Breakup  for the month of</v>
          </cell>
          <cell r="E3" t="str">
            <v>January '06</v>
          </cell>
        </row>
        <row r="4">
          <cell r="B4" t="str">
            <v>Total</v>
          </cell>
          <cell r="C4" t="str">
            <v>Rooms</v>
          </cell>
          <cell r="D4" t="str">
            <v>F&amp;B</v>
          </cell>
          <cell r="E4" t="str">
            <v>H.Club</v>
          </cell>
          <cell r="F4" t="str">
            <v>Prp.Maint</v>
          </cell>
          <cell r="G4" t="str">
            <v>Total</v>
          </cell>
        </row>
        <row r="5">
          <cell r="A5" t="str">
            <v>Salaries &amp; Wages</v>
          </cell>
          <cell r="B5">
            <v>15.54</v>
          </cell>
          <cell r="C5">
            <v>3.0799999999999983</v>
          </cell>
          <cell r="D5">
            <v>6.03</v>
          </cell>
          <cell r="E5">
            <v>0.23</v>
          </cell>
          <cell r="F5">
            <v>6.2</v>
          </cell>
        </row>
        <row r="6">
          <cell r="A6" t="str">
            <v>Deputed Staff Salaries</v>
          </cell>
          <cell r="B6">
            <v>6.28</v>
          </cell>
          <cell r="C6">
            <v>0.93</v>
          </cell>
          <cell r="D6">
            <v>2.02</v>
          </cell>
          <cell r="E6">
            <v>0</v>
          </cell>
          <cell r="F6">
            <v>3.3300000000000005</v>
          </cell>
        </row>
        <row r="7">
          <cell r="A7" t="str">
            <v>Dearness Allowance</v>
          </cell>
          <cell r="B7">
            <v>4.72</v>
          </cell>
          <cell r="C7">
            <v>1.18</v>
          </cell>
          <cell r="D7">
            <v>1.62</v>
          </cell>
          <cell r="E7">
            <v>0.07</v>
          </cell>
          <cell r="F7">
            <v>1.8499999999999999</v>
          </cell>
        </row>
        <row r="8">
          <cell r="A8" t="str">
            <v>House Rent Allowance</v>
          </cell>
          <cell r="B8">
            <v>2.45</v>
          </cell>
          <cell r="C8">
            <v>0.51</v>
          </cell>
          <cell r="D8">
            <v>0.89</v>
          </cell>
          <cell r="E8">
            <v>0.02</v>
          </cell>
          <cell r="F8">
            <v>1.0300000000000002</v>
          </cell>
        </row>
        <row r="9">
          <cell r="A9" t="str">
            <v>Conveyance Allowance</v>
          </cell>
          <cell r="B9">
            <v>2.48</v>
          </cell>
          <cell r="C9">
            <v>0.61</v>
          </cell>
          <cell r="D9">
            <v>0.87</v>
          </cell>
          <cell r="E9">
            <v>0.03</v>
          </cell>
          <cell r="F9">
            <v>0.97</v>
          </cell>
        </row>
        <row r="10">
          <cell r="B10">
            <v>0</v>
          </cell>
          <cell r="C10">
            <v>0</v>
          </cell>
          <cell r="D10">
            <v>0</v>
          </cell>
          <cell r="E10">
            <v>0</v>
          </cell>
          <cell r="F10">
            <v>0</v>
          </cell>
        </row>
        <row r="11">
          <cell r="A11" t="str">
            <v>Special Allowance</v>
          </cell>
          <cell r="B11">
            <v>1.9</v>
          </cell>
          <cell r="C11">
            <v>0.25</v>
          </cell>
          <cell r="D11">
            <v>0.76</v>
          </cell>
          <cell r="E11">
            <v>0</v>
          </cell>
          <cell r="F11">
            <v>0.8899999999999999</v>
          </cell>
        </row>
        <row r="12">
          <cell r="A12" t="str">
            <v>Stipend</v>
          </cell>
          <cell r="B12">
            <v>0.66</v>
          </cell>
          <cell r="C12">
            <v>0.12</v>
          </cell>
          <cell r="D12">
            <v>0.16</v>
          </cell>
          <cell r="E12">
            <v>0</v>
          </cell>
          <cell r="F12">
            <v>0.38</v>
          </cell>
        </row>
        <row r="13">
          <cell r="A13" t="str">
            <v>Extra Wages</v>
          </cell>
          <cell r="B13">
            <v>0</v>
          </cell>
          <cell r="C13">
            <v>0</v>
          </cell>
          <cell r="D13">
            <v>0</v>
          </cell>
          <cell r="E13">
            <v>0</v>
          </cell>
          <cell r="F13">
            <v>0</v>
          </cell>
        </row>
        <row r="14">
          <cell r="A14" t="str">
            <v>Leave Encashment</v>
          </cell>
          <cell r="B14">
            <v>0.26</v>
          </cell>
          <cell r="C14">
            <v>0.09</v>
          </cell>
          <cell r="D14">
            <v>0.12</v>
          </cell>
          <cell r="E14">
            <v>0</v>
          </cell>
          <cell r="F14">
            <v>0.05000000000000002</v>
          </cell>
        </row>
        <row r="15">
          <cell r="A15" t="str">
            <v>Leave Travel Allowance</v>
          </cell>
          <cell r="B15">
            <v>0.16</v>
          </cell>
          <cell r="C15">
            <v>0</v>
          </cell>
          <cell r="D15">
            <v>0</v>
          </cell>
          <cell r="E15">
            <v>0</v>
          </cell>
          <cell r="F15">
            <v>0.16</v>
          </cell>
        </row>
        <row r="16">
          <cell r="A16" t="str">
            <v>Co.'s Cont to PF/FPF/EDLI</v>
          </cell>
          <cell r="B16">
            <v>2.74</v>
          </cell>
          <cell r="C16">
            <v>0.52</v>
          </cell>
          <cell r="D16">
            <v>0.94</v>
          </cell>
          <cell r="E16">
            <v>0.04</v>
          </cell>
          <cell r="F16">
            <v>1.2400000000000002</v>
          </cell>
        </row>
        <row r="17">
          <cell r="A17" t="str">
            <v>Staff Gratuity</v>
          </cell>
          <cell r="B17">
            <v>1.24</v>
          </cell>
          <cell r="C17">
            <v>0.43</v>
          </cell>
          <cell r="D17">
            <v>0.4</v>
          </cell>
          <cell r="E17">
            <v>0.03</v>
          </cell>
          <cell r="F17">
            <v>0.38</v>
          </cell>
        </row>
        <row r="18">
          <cell r="A18" t="str">
            <v>Co.'s Cont to ESI</v>
          </cell>
          <cell r="B18">
            <v>0.35</v>
          </cell>
          <cell r="C18">
            <v>0.1</v>
          </cell>
          <cell r="D18">
            <v>0.14</v>
          </cell>
          <cell r="E18">
            <v>0.01</v>
          </cell>
          <cell r="F18">
            <v>0.09999999999999996</v>
          </cell>
        </row>
        <row r="19">
          <cell r="A19" t="str">
            <v>Staff Electricity/Water</v>
          </cell>
          <cell r="B19">
            <v>0.55</v>
          </cell>
          <cell r="C19">
            <v>0.19</v>
          </cell>
          <cell r="D19">
            <v>0.27</v>
          </cell>
          <cell r="E19">
            <v>0.01</v>
          </cell>
          <cell r="F19">
            <v>0.08000000000000003</v>
          </cell>
        </row>
        <row r="20">
          <cell r="A20" t="str">
            <v>Staff Accommodation -Rent</v>
          </cell>
          <cell r="B20">
            <v>1.44</v>
          </cell>
          <cell r="C20">
            <v>0.48</v>
          </cell>
          <cell r="D20">
            <v>0.58</v>
          </cell>
          <cell r="E20">
            <v>0</v>
          </cell>
          <cell r="F20">
            <v>0.38</v>
          </cell>
        </row>
        <row r="21">
          <cell r="A21" t="str">
            <v>Staff Accommodation -Others</v>
          </cell>
          <cell r="B21">
            <v>0.22</v>
          </cell>
          <cell r="C21">
            <v>0.08</v>
          </cell>
          <cell r="D21">
            <v>0.11</v>
          </cell>
          <cell r="E21">
            <v>0</v>
          </cell>
          <cell r="F21">
            <v>0.030000000000000013</v>
          </cell>
        </row>
        <row r="22">
          <cell r="A22" t="str">
            <v>Staff Uniform Expenses</v>
          </cell>
          <cell r="B22">
            <v>1.48</v>
          </cell>
          <cell r="C22">
            <v>0.51</v>
          </cell>
          <cell r="D22">
            <v>0.72</v>
          </cell>
          <cell r="E22">
            <v>0.03</v>
          </cell>
          <cell r="F22">
            <v>0.22</v>
          </cell>
        </row>
        <row r="23">
          <cell r="A23" t="str">
            <v>Staff Medical Expenses</v>
          </cell>
          <cell r="B23">
            <v>0.77</v>
          </cell>
          <cell r="C23">
            <v>0.27</v>
          </cell>
          <cell r="D23">
            <v>0.38</v>
          </cell>
          <cell r="E23">
            <v>0.02</v>
          </cell>
          <cell r="F23">
            <v>0.09999999999999999</v>
          </cell>
        </row>
        <row r="24">
          <cell r="A24" t="str">
            <v>Staff Welfare Expenses</v>
          </cell>
          <cell r="B24">
            <v>0.09</v>
          </cell>
          <cell r="C24">
            <v>0.03</v>
          </cell>
          <cell r="D24">
            <v>0.04</v>
          </cell>
          <cell r="E24">
            <v>0</v>
          </cell>
          <cell r="F24">
            <v>0.019999999999999997</v>
          </cell>
        </row>
        <row r="25">
          <cell r="A25" t="str">
            <v>Tution Fee Reimbursement</v>
          </cell>
          <cell r="B25">
            <v>0.06</v>
          </cell>
          <cell r="C25">
            <v>0</v>
          </cell>
          <cell r="D25">
            <v>0</v>
          </cell>
          <cell r="E25">
            <v>0</v>
          </cell>
          <cell r="F25">
            <v>0.06</v>
          </cell>
        </row>
        <row r="26">
          <cell r="A26" t="str">
            <v>Staff Training Expenses</v>
          </cell>
          <cell r="B26">
            <v>0.54</v>
          </cell>
          <cell r="C26">
            <v>0</v>
          </cell>
          <cell r="D26">
            <v>0</v>
          </cell>
          <cell r="E26">
            <v>0</v>
          </cell>
          <cell r="F26">
            <v>0.54</v>
          </cell>
        </row>
        <row r="27">
          <cell r="A27" t="str">
            <v>Orchestra Artist Remuneration</v>
          </cell>
          <cell r="B27">
            <v>1.95</v>
          </cell>
          <cell r="C27">
            <v>0</v>
          </cell>
          <cell r="D27">
            <v>1.95</v>
          </cell>
          <cell r="E27">
            <v>0</v>
          </cell>
          <cell r="F27">
            <v>0</v>
          </cell>
        </row>
        <row r="28">
          <cell r="A28" t="str">
            <v>Security Service Expenses</v>
          </cell>
          <cell r="B28">
            <v>2.19</v>
          </cell>
          <cell r="C28">
            <v>0</v>
          </cell>
          <cell r="D28">
            <v>0</v>
          </cell>
          <cell r="E28">
            <v>0</v>
          </cell>
          <cell r="F28">
            <v>2.19</v>
          </cell>
        </row>
        <row r="29">
          <cell r="A29" t="str">
            <v>Staff Uniform Washing Expenses</v>
          </cell>
          <cell r="B29">
            <v>0.48</v>
          </cell>
          <cell r="C29">
            <v>0.17</v>
          </cell>
          <cell r="D29">
            <v>0.23</v>
          </cell>
          <cell r="E29">
            <v>0.01</v>
          </cell>
          <cell r="F29">
            <v>0.06999999999999994</v>
          </cell>
        </row>
        <row r="30">
          <cell r="A30" t="str">
            <v>Bonus /Performance</v>
          </cell>
          <cell r="B30">
            <v>5.31</v>
          </cell>
          <cell r="C30">
            <v>1.0379999999999996</v>
          </cell>
          <cell r="D30">
            <v>1.9340000000000004</v>
          </cell>
          <cell r="E30">
            <v>0.06000000000000001</v>
          </cell>
          <cell r="F30">
            <v>2.278</v>
          </cell>
        </row>
        <row r="31">
          <cell r="A31" t="str">
            <v>Staff Food Expenses</v>
          </cell>
          <cell r="B31">
            <v>2.01</v>
          </cell>
          <cell r="C31">
            <v>0.7</v>
          </cell>
          <cell r="D31">
            <v>0.98</v>
          </cell>
          <cell r="E31">
            <v>0.04</v>
          </cell>
          <cell r="F31">
            <v>0.28999999999999987</v>
          </cell>
        </row>
        <row r="32">
          <cell r="A32" t="str">
            <v>Placement/Recuirtment Charges</v>
          </cell>
          <cell r="B32">
            <v>0</v>
          </cell>
          <cell r="C32">
            <v>0</v>
          </cell>
          <cell r="D32">
            <v>0</v>
          </cell>
          <cell r="E32">
            <v>0</v>
          </cell>
          <cell r="F32">
            <v>0</v>
          </cell>
        </row>
        <row r="33">
          <cell r="A33" t="str">
            <v>Contractors's Expenses</v>
          </cell>
          <cell r="B33">
            <v>2.8400000000000003</v>
          </cell>
          <cell r="C33">
            <v>0.56</v>
          </cell>
          <cell r="D33">
            <v>0.69</v>
          </cell>
          <cell r="E33">
            <v>0</v>
          </cell>
          <cell r="F33">
            <v>1.5900000000000003</v>
          </cell>
        </row>
        <row r="34">
          <cell r="A34" t="str">
            <v>Less:Recoveries</v>
          </cell>
          <cell r="B34">
            <v>6.29</v>
          </cell>
          <cell r="C34">
            <v>0</v>
          </cell>
          <cell r="D34">
            <v>0</v>
          </cell>
          <cell r="F34">
            <v>6.29</v>
          </cell>
        </row>
        <row r="35">
          <cell r="A35" t="str">
            <v>Total</v>
          </cell>
          <cell r="B35">
            <v>49.57999999999999</v>
          </cell>
          <cell r="C35">
            <v>11.847999999999995</v>
          </cell>
          <cell r="D35">
            <v>21.834000000000003</v>
          </cell>
          <cell r="E35">
            <v>0.6000000000000002</v>
          </cell>
          <cell r="F35">
            <v>18.137999999999998</v>
          </cell>
          <cell r="G35">
            <v>0</v>
          </cell>
        </row>
        <row r="36">
          <cell r="A36" t="str">
            <v>No.of Staff </v>
          </cell>
          <cell r="B36">
            <v>279</v>
          </cell>
          <cell r="C36">
            <v>97</v>
          </cell>
          <cell r="D36">
            <v>136</v>
          </cell>
          <cell r="E36">
            <v>6</v>
          </cell>
          <cell r="F36">
            <v>40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come Summary"/>
      <sheetName val="Operating Income"/>
      <sheetName val="Reim fees"/>
      <sheetName val="Management fees Co wise YTD"/>
      <sheetName val="Dividend "/>
      <sheetName val="Exch Diff"/>
      <sheetName val="Expense Summary"/>
      <sheetName val="License Fees"/>
      <sheetName val="Power and Fuel Summary"/>
      <sheetName val="Payroll"/>
      <sheetName val="Payroll variance PY"/>
      <sheetName val="Payroll variance BY"/>
      <sheetName val="Payroll REC"/>
      <sheetName val="Admin and Other Expenses"/>
      <sheetName val="Stores &amp; Supplies"/>
      <sheetName val="Rent"/>
      <sheetName val="Var Reco PY_Old"/>
      <sheetName val="Main with LY"/>
      <sheetName val="Margin analysi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Oct 20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uxury YTD"/>
      <sheetName val="Luxury MTD"/>
      <sheetName val="Luxury Values"/>
      <sheetName val="Luxury Format"/>
      <sheetName val="Luxury Intl format"/>
      <sheetName val="Gateway YTD"/>
      <sheetName val="Gateway MTD"/>
      <sheetName val="Gateway Values"/>
      <sheetName val="Gateway Format"/>
      <sheetName val="Premium YTD"/>
      <sheetName val="Premium MTD"/>
      <sheetName val="Premium Values"/>
      <sheetName val="Prem IHCL Format"/>
      <sheetName val="Prem NIHCL Format"/>
      <sheetName val="Prem Int Format"/>
      <sheetName val="Ginger YTD"/>
      <sheetName val="Ginger MTD"/>
      <sheetName val="Ginger Values"/>
      <sheetName val="Roots Format"/>
      <sheetName val="Aircatering YTD"/>
      <sheetName val="Aircatering MTD"/>
      <sheetName val="Aircatering Values"/>
      <sheetName val="APC"/>
      <sheetName val="Corporate YTD"/>
      <sheetName val="Main-APG"/>
      <sheetName val="Corporate MTD"/>
      <sheetName val="Corporate Val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3"/>
  <sheetViews>
    <sheetView tabSelected="1" view="pageBreakPreview" zoomScale="60" zoomScalePageLayoutView="0" workbookViewId="0" topLeftCell="B66">
      <selection activeCell="C110" sqref="C110:I110"/>
    </sheetView>
  </sheetViews>
  <sheetFormatPr defaultColWidth="9.140625" defaultRowHeight="12.75"/>
  <cols>
    <col min="1" max="1" width="0.85546875" style="2" hidden="1" customWidth="1"/>
    <col min="2" max="2" width="4.421875" style="7" customWidth="1"/>
    <col min="3" max="3" width="83.421875" style="8" customWidth="1"/>
    <col min="4" max="5" width="21.421875" style="8" customWidth="1"/>
    <col min="6" max="6" width="20.140625" style="8" customWidth="1"/>
    <col min="7" max="9" width="19.7109375" style="8" customWidth="1"/>
    <col min="10" max="10" width="0.85546875" style="7" customWidth="1"/>
    <col min="11" max="11" width="9.7109375" style="7" customWidth="1"/>
    <col min="12" max="12" width="9.140625" style="7" customWidth="1"/>
    <col min="13" max="13" width="19.7109375" style="8" hidden="1" customWidth="1"/>
    <col min="14" max="14" width="12.28125" style="7" bestFit="1" customWidth="1"/>
    <col min="15" max="16384" width="9.140625" style="7" customWidth="1"/>
  </cols>
  <sheetData>
    <row r="1" spans="2:13" ht="7.5" customHeight="1">
      <c r="B1" s="2"/>
      <c r="C1" s="1"/>
      <c r="D1" s="1"/>
      <c r="E1" s="1"/>
      <c r="F1" s="1"/>
      <c r="G1" s="1"/>
      <c r="H1" s="1"/>
      <c r="I1" s="1"/>
      <c r="J1" s="2"/>
      <c r="K1" s="2"/>
      <c r="M1" s="1"/>
    </row>
    <row r="2" spans="2:13" ht="12.75">
      <c r="B2" s="2"/>
      <c r="C2" s="1"/>
      <c r="D2" s="1"/>
      <c r="E2" s="1"/>
      <c r="F2" s="1"/>
      <c r="G2" s="1"/>
      <c r="H2" s="1"/>
      <c r="I2" s="1"/>
      <c r="J2" s="2"/>
      <c r="K2" s="2"/>
      <c r="M2" s="1"/>
    </row>
    <row r="3" spans="2:13" ht="12.75">
      <c r="B3" s="2"/>
      <c r="C3" s="1"/>
      <c r="D3" s="1"/>
      <c r="E3" s="1"/>
      <c r="F3" s="1"/>
      <c r="G3" s="1"/>
      <c r="H3" s="1"/>
      <c r="I3" s="1"/>
      <c r="J3" s="2"/>
      <c r="K3" s="2"/>
      <c r="M3" s="1"/>
    </row>
    <row r="4" spans="2:13" ht="12.75">
      <c r="B4" s="2"/>
      <c r="C4" s="1"/>
      <c r="D4" s="1"/>
      <c r="E4" s="1"/>
      <c r="F4" s="1"/>
      <c r="G4" s="1"/>
      <c r="H4" s="1"/>
      <c r="I4" s="1"/>
      <c r="J4" s="2"/>
      <c r="K4" s="2"/>
      <c r="M4" s="1"/>
    </row>
    <row r="5" spans="2:13" ht="12.75">
      <c r="B5" s="2"/>
      <c r="C5" s="1"/>
      <c r="D5" s="1"/>
      <c r="E5" s="1"/>
      <c r="F5" s="1"/>
      <c r="G5" s="1"/>
      <c r="H5" s="1"/>
      <c r="I5" s="1"/>
      <c r="J5" s="2"/>
      <c r="K5" s="2"/>
      <c r="M5" s="1"/>
    </row>
    <row r="6" spans="2:13" ht="12.75">
      <c r="B6" s="2"/>
      <c r="C6" s="1"/>
      <c r="D6" s="1"/>
      <c r="E6" s="1"/>
      <c r="F6" s="1"/>
      <c r="G6" s="1"/>
      <c r="H6" s="1"/>
      <c r="I6" s="1"/>
      <c r="J6" s="2"/>
      <c r="K6" s="2"/>
      <c r="M6" s="1"/>
    </row>
    <row r="7" spans="2:13" ht="12.75">
      <c r="B7" s="2"/>
      <c r="C7" s="1"/>
      <c r="D7" s="1"/>
      <c r="E7" s="1"/>
      <c r="F7" s="1"/>
      <c r="G7" s="1"/>
      <c r="H7" s="1"/>
      <c r="I7" s="1"/>
      <c r="J7" s="2"/>
      <c r="K7" s="2"/>
      <c r="M7" s="1"/>
    </row>
    <row r="8" spans="2:13" ht="12.75">
      <c r="B8" s="2"/>
      <c r="C8" s="1"/>
      <c r="D8" s="1"/>
      <c r="E8" s="1"/>
      <c r="F8" s="1"/>
      <c r="G8" s="1"/>
      <c r="H8" s="1"/>
      <c r="I8" s="1"/>
      <c r="J8" s="2"/>
      <c r="K8" s="2"/>
      <c r="M8" s="1"/>
    </row>
    <row r="9" spans="2:13" ht="12.75">
      <c r="B9" s="2"/>
      <c r="C9" s="1"/>
      <c r="D9" s="1"/>
      <c r="E9" s="1"/>
      <c r="F9" s="1"/>
      <c r="G9" s="1"/>
      <c r="H9" s="1"/>
      <c r="I9" s="1"/>
      <c r="J9" s="2"/>
      <c r="K9" s="2"/>
      <c r="M9" s="1"/>
    </row>
    <row r="10" spans="2:13" ht="12.75">
      <c r="B10" s="2"/>
      <c r="C10" s="1"/>
      <c r="D10" s="1"/>
      <c r="E10" s="1"/>
      <c r="F10" s="1"/>
      <c r="G10" s="1"/>
      <c r="H10" s="1"/>
      <c r="I10" s="1"/>
      <c r="J10" s="2"/>
      <c r="K10" s="2"/>
      <c r="M10" s="1"/>
    </row>
    <row r="11" spans="2:13" ht="12.75">
      <c r="B11" s="2"/>
      <c r="C11" s="1"/>
      <c r="D11" s="1"/>
      <c r="E11" s="1"/>
      <c r="F11" s="1"/>
      <c r="G11" s="1"/>
      <c r="H11" s="1"/>
      <c r="I11" s="1"/>
      <c r="J11" s="2"/>
      <c r="K11" s="2"/>
      <c r="M11" s="1"/>
    </row>
    <row r="12" spans="2:13" ht="14.25" customHeight="1">
      <c r="B12" s="2"/>
      <c r="C12" s="1"/>
      <c r="D12" s="1"/>
      <c r="E12" s="1"/>
      <c r="F12" s="1"/>
      <c r="G12" s="1"/>
      <c r="H12" s="1"/>
      <c r="I12" s="1"/>
      <c r="J12" s="2"/>
      <c r="K12" s="2"/>
      <c r="M12" s="1"/>
    </row>
    <row r="13" spans="2:13" ht="24.75" customHeight="1">
      <c r="B13" s="129" t="s">
        <v>0</v>
      </c>
      <c r="C13" s="129"/>
      <c r="D13" s="129"/>
      <c r="E13" s="129"/>
      <c r="F13" s="129"/>
      <c r="G13" s="129"/>
      <c r="H13" s="129"/>
      <c r="I13" s="129"/>
      <c r="J13" s="2"/>
      <c r="K13" s="2"/>
      <c r="M13" s="7"/>
    </row>
    <row r="14" spans="2:11" ht="6.75" customHeight="1">
      <c r="B14" s="2"/>
      <c r="J14" s="2"/>
      <c r="K14" s="2"/>
    </row>
    <row r="15" spans="2:13" ht="20.25">
      <c r="B15" s="130" t="s">
        <v>52</v>
      </c>
      <c r="C15" s="130"/>
      <c r="D15" s="130"/>
      <c r="E15" s="130"/>
      <c r="F15" s="130"/>
      <c r="G15" s="130"/>
      <c r="H15" s="130"/>
      <c r="I15" s="130"/>
      <c r="J15" s="9"/>
      <c r="K15" s="9"/>
      <c r="M15" s="7"/>
    </row>
    <row r="16" spans="2:13" ht="20.25">
      <c r="B16" s="138" t="s">
        <v>89</v>
      </c>
      <c r="C16" s="138"/>
      <c r="D16" s="138"/>
      <c r="E16" s="138"/>
      <c r="F16" s="138"/>
      <c r="G16" s="138"/>
      <c r="H16" s="138"/>
      <c r="I16" s="138"/>
      <c r="J16" s="137"/>
      <c r="K16" s="137"/>
      <c r="M16" s="7"/>
    </row>
    <row r="17" spans="2:13" ht="18">
      <c r="B17" s="2"/>
      <c r="C17" s="1"/>
      <c r="D17" s="1"/>
      <c r="E17" s="1"/>
      <c r="F17" s="1"/>
      <c r="G17" s="1"/>
      <c r="H17" s="3"/>
      <c r="I17" s="4" t="s">
        <v>76</v>
      </c>
      <c r="J17" s="2"/>
      <c r="K17" s="2"/>
      <c r="M17" s="1"/>
    </row>
    <row r="18" spans="2:13" ht="27" customHeight="1">
      <c r="B18" s="131" t="s">
        <v>1</v>
      </c>
      <c r="C18" s="132"/>
      <c r="D18" s="128" t="s">
        <v>2</v>
      </c>
      <c r="E18" s="128"/>
      <c r="F18" s="128"/>
      <c r="G18" s="128" t="s">
        <v>90</v>
      </c>
      <c r="H18" s="128"/>
      <c r="I18" s="128" t="s">
        <v>50</v>
      </c>
      <c r="J18" s="2"/>
      <c r="K18" s="2"/>
      <c r="M18" s="7"/>
    </row>
    <row r="19" spans="2:13" ht="18.75" customHeight="1">
      <c r="B19" s="133"/>
      <c r="C19" s="134"/>
      <c r="D19" s="128"/>
      <c r="E19" s="128"/>
      <c r="F19" s="128"/>
      <c r="G19" s="128"/>
      <c r="H19" s="128"/>
      <c r="I19" s="128"/>
      <c r="J19" s="2"/>
      <c r="K19" s="2"/>
      <c r="M19" s="7"/>
    </row>
    <row r="20" spans="2:13" ht="49.5" customHeight="1">
      <c r="B20" s="135"/>
      <c r="C20" s="136"/>
      <c r="D20" s="10" t="s">
        <v>91</v>
      </c>
      <c r="E20" s="10" t="s">
        <v>84</v>
      </c>
      <c r="F20" s="10" t="s">
        <v>92</v>
      </c>
      <c r="G20" s="10" t="s">
        <v>91</v>
      </c>
      <c r="H20" s="10" t="s">
        <v>92</v>
      </c>
      <c r="I20" s="10" t="s">
        <v>83</v>
      </c>
      <c r="J20" s="2"/>
      <c r="K20" s="2"/>
      <c r="M20" s="10" t="s">
        <v>84</v>
      </c>
    </row>
    <row r="21" spans="2:13" ht="30" customHeight="1">
      <c r="B21" s="11"/>
      <c r="C21" s="12" t="s">
        <v>3</v>
      </c>
      <c r="D21" s="13">
        <f>+G21-M21</f>
        <v>6601.539999999999</v>
      </c>
      <c r="E21" s="13">
        <v>5844.55</v>
      </c>
      <c r="F21" s="14">
        <v>7010.81</v>
      </c>
      <c r="G21" s="13">
        <v>18331.14</v>
      </c>
      <c r="H21" s="14">
        <v>19021.85</v>
      </c>
      <c r="I21" s="13">
        <v>25928.43</v>
      </c>
      <c r="J21" s="1"/>
      <c r="K21" s="2"/>
      <c r="M21" s="13">
        <v>11729.6</v>
      </c>
    </row>
    <row r="22" spans="2:13" ht="30" customHeight="1">
      <c r="B22" s="15"/>
      <c r="C22" s="6" t="s">
        <v>4</v>
      </c>
      <c r="D22" s="13">
        <f>+G22-M22</f>
        <v>30.17</v>
      </c>
      <c r="E22" s="13">
        <v>76.33</v>
      </c>
      <c r="F22" s="14">
        <v>13.47</v>
      </c>
      <c r="G22" s="13">
        <v>114.11</v>
      </c>
      <c r="H22" s="14">
        <v>76.95</v>
      </c>
      <c r="I22" s="13">
        <v>138.02</v>
      </c>
      <c r="J22" s="1"/>
      <c r="K22" s="2"/>
      <c r="M22" s="13">
        <v>83.94</v>
      </c>
    </row>
    <row r="23" spans="2:13" ht="30" customHeight="1">
      <c r="B23" s="16"/>
      <c r="C23" s="17" t="s">
        <v>5</v>
      </c>
      <c r="D23" s="18">
        <f aca="true" t="shared" si="0" ref="D23:I23">SUM(D21:D22)</f>
        <v>6631.709999999999</v>
      </c>
      <c r="E23" s="18">
        <f t="shared" si="0"/>
        <v>5920.88</v>
      </c>
      <c r="F23" s="19">
        <f t="shared" si="0"/>
        <v>7024.280000000001</v>
      </c>
      <c r="G23" s="18">
        <f t="shared" si="0"/>
        <v>18445.25</v>
      </c>
      <c r="H23" s="19">
        <f t="shared" si="0"/>
        <v>19098.8</v>
      </c>
      <c r="I23" s="18">
        <f t="shared" si="0"/>
        <v>26066.45</v>
      </c>
      <c r="J23" s="1"/>
      <c r="K23" s="2"/>
      <c r="M23" s="18">
        <f>SUM(M21:M22)</f>
        <v>11813.54</v>
      </c>
    </row>
    <row r="24" spans="2:13" ht="30" customHeight="1">
      <c r="B24" s="15"/>
      <c r="C24" s="6" t="s">
        <v>6</v>
      </c>
      <c r="D24" s="13"/>
      <c r="E24" s="13"/>
      <c r="F24" s="14"/>
      <c r="G24" s="13"/>
      <c r="H24" s="14"/>
      <c r="I24" s="13"/>
      <c r="J24" s="1"/>
      <c r="K24" s="2"/>
      <c r="M24" s="13"/>
    </row>
    <row r="25" spans="2:13" ht="30" customHeight="1">
      <c r="B25" s="15"/>
      <c r="C25" s="20" t="s">
        <v>7</v>
      </c>
      <c r="D25" s="13">
        <f>+G25-M25</f>
        <v>709.6599999999999</v>
      </c>
      <c r="E25" s="13">
        <v>573.87</v>
      </c>
      <c r="F25" s="14">
        <v>692.02</v>
      </c>
      <c r="G25" s="13">
        <v>1844.34</v>
      </c>
      <c r="H25" s="14">
        <v>1881.02</v>
      </c>
      <c r="I25" s="13">
        <v>2522.73</v>
      </c>
      <c r="J25" s="1"/>
      <c r="K25" s="2"/>
      <c r="M25" s="13">
        <v>1134.68</v>
      </c>
    </row>
    <row r="26" spans="2:13" ht="30" customHeight="1">
      <c r="B26" s="15"/>
      <c r="C26" s="20" t="s">
        <v>8</v>
      </c>
      <c r="D26" s="13">
        <f>+G26-M26</f>
        <v>1493.25</v>
      </c>
      <c r="E26" s="13">
        <v>1237.17</v>
      </c>
      <c r="F26" s="14">
        <v>1171.93</v>
      </c>
      <c r="G26" s="13">
        <v>3917.28</v>
      </c>
      <c r="H26" s="14">
        <v>3526.28</v>
      </c>
      <c r="I26" s="13">
        <v>4676.8</v>
      </c>
      <c r="J26" s="1"/>
      <c r="K26" s="2"/>
      <c r="M26" s="13">
        <v>2424.03</v>
      </c>
    </row>
    <row r="27" spans="2:13" ht="30" customHeight="1" hidden="1">
      <c r="B27" s="15"/>
      <c r="C27" s="20" t="s">
        <v>9</v>
      </c>
      <c r="D27" s="13"/>
      <c r="E27" s="13"/>
      <c r="F27" s="14"/>
      <c r="G27" s="13"/>
      <c r="H27" s="14"/>
      <c r="I27" s="13"/>
      <c r="J27" s="1"/>
      <c r="K27" s="2"/>
      <c r="M27" s="13"/>
    </row>
    <row r="28" spans="2:13" ht="30" customHeight="1">
      <c r="B28" s="15"/>
      <c r="C28" s="21" t="s">
        <v>10</v>
      </c>
      <c r="D28" s="13">
        <f>+G28-M28</f>
        <v>573.0999999999999</v>
      </c>
      <c r="E28" s="13">
        <v>561.47</v>
      </c>
      <c r="F28" s="14">
        <v>527.65</v>
      </c>
      <c r="G28" s="13">
        <v>1667.29</v>
      </c>
      <c r="H28" s="14">
        <v>1577.6</v>
      </c>
      <c r="I28" s="13">
        <v>2095.43</v>
      </c>
      <c r="J28" s="1"/>
      <c r="K28" s="2"/>
      <c r="M28" s="13">
        <v>1094.19</v>
      </c>
    </row>
    <row r="29" spans="2:13" ht="30" customHeight="1">
      <c r="B29" s="15"/>
      <c r="C29" s="21" t="s">
        <v>11</v>
      </c>
      <c r="D29" s="13">
        <f>+G29-M29</f>
        <v>564.0899999999999</v>
      </c>
      <c r="E29" s="13">
        <v>499.47</v>
      </c>
      <c r="F29" s="14">
        <v>528.31</v>
      </c>
      <c r="G29" s="13">
        <v>1565.37</v>
      </c>
      <c r="H29" s="14">
        <v>1534.01</v>
      </c>
      <c r="I29" s="13">
        <v>2061.12</v>
      </c>
      <c r="J29" s="22"/>
      <c r="K29" s="2"/>
      <c r="M29" s="13">
        <v>1001.28</v>
      </c>
    </row>
    <row r="30" spans="2:13" ht="30" customHeight="1">
      <c r="B30" s="15"/>
      <c r="C30" s="21" t="s">
        <v>12</v>
      </c>
      <c r="D30" s="13">
        <f>+G30-M30</f>
        <v>1961.19</v>
      </c>
      <c r="E30" s="13">
        <v>1596.85</v>
      </c>
      <c r="F30" s="23">
        <v>1848.08</v>
      </c>
      <c r="G30" s="13">
        <v>5118.33</v>
      </c>
      <c r="H30" s="23">
        <v>5116.58</v>
      </c>
      <c r="I30" s="24">
        <v>7007.1</v>
      </c>
      <c r="J30" s="1"/>
      <c r="K30" s="2"/>
      <c r="M30" s="13">
        <v>3157.14</v>
      </c>
    </row>
    <row r="31" spans="2:13" ht="30" customHeight="1">
      <c r="B31" s="16"/>
      <c r="C31" s="17" t="s">
        <v>13</v>
      </c>
      <c r="D31" s="25">
        <f aca="true" t="shared" si="1" ref="D31:I31">SUM(D25:D30)</f>
        <v>5301.289999999999</v>
      </c>
      <c r="E31" s="25">
        <f t="shared" si="1"/>
        <v>4468.83</v>
      </c>
      <c r="F31" s="26">
        <f t="shared" si="1"/>
        <v>4767.99</v>
      </c>
      <c r="G31" s="25">
        <f t="shared" si="1"/>
        <v>14112.609999999999</v>
      </c>
      <c r="H31" s="26">
        <f t="shared" si="1"/>
        <v>13635.49</v>
      </c>
      <c r="I31" s="25">
        <f t="shared" si="1"/>
        <v>18363.18</v>
      </c>
      <c r="J31" s="1"/>
      <c r="K31" s="2"/>
      <c r="M31" s="25">
        <f>SUM(M25:M30)</f>
        <v>8811.32</v>
      </c>
    </row>
    <row r="32" spans="2:13" ht="23.25" customHeight="1">
      <c r="B32" s="15"/>
      <c r="C32" s="27" t="s">
        <v>14</v>
      </c>
      <c r="D32" s="119">
        <f aca="true" t="shared" si="2" ref="D32:I32">D23-D31</f>
        <v>1330.42</v>
      </c>
      <c r="E32" s="119">
        <f t="shared" si="2"/>
        <v>1452.0500000000002</v>
      </c>
      <c r="F32" s="121">
        <f t="shared" si="2"/>
        <v>2256.290000000001</v>
      </c>
      <c r="G32" s="119">
        <f t="shared" si="2"/>
        <v>4332.640000000001</v>
      </c>
      <c r="H32" s="121">
        <f t="shared" si="2"/>
        <v>5463.3099999999995</v>
      </c>
      <c r="I32" s="119">
        <f t="shared" si="2"/>
        <v>7703.27</v>
      </c>
      <c r="J32" s="1"/>
      <c r="K32" s="2"/>
      <c r="M32" s="119">
        <f>M23-M31</f>
        <v>3002.220000000001</v>
      </c>
    </row>
    <row r="33" spans="2:13" ht="18">
      <c r="B33" s="15"/>
      <c r="C33" s="27" t="s">
        <v>15</v>
      </c>
      <c r="D33" s="120"/>
      <c r="E33" s="120"/>
      <c r="F33" s="122"/>
      <c r="G33" s="120"/>
      <c r="H33" s="122"/>
      <c r="I33" s="120"/>
      <c r="J33" s="1"/>
      <c r="K33" s="2"/>
      <c r="M33" s="120"/>
    </row>
    <row r="34" spans="2:13" ht="30" customHeight="1">
      <c r="B34" s="15"/>
      <c r="C34" s="6" t="s">
        <v>16</v>
      </c>
      <c r="D34" s="13">
        <v>0</v>
      </c>
      <c r="E34" s="13">
        <v>0</v>
      </c>
      <c r="F34" s="14">
        <v>0</v>
      </c>
      <c r="G34" s="13">
        <v>0</v>
      </c>
      <c r="H34" s="14">
        <v>0</v>
      </c>
      <c r="I34" s="13">
        <v>0</v>
      </c>
      <c r="J34" s="1"/>
      <c r="K34" s="2"/>
      <c r="M34" s="13">
        <v>0</v>
      </c>
    </row>
    <row r="35" spans="2:13" ht="30" customHeight="1">
      <c r="B35" s="15"/>
      <c r="C35" s="27" t="s">
        <v>17</v>
      </c>
      <c r="D35" s="30">
        <f aca="true" t="shared" si="3" ref="D35:I35">+D32+D34</f>
        <v>1330.42</v>
      </c>
      <c r="E35" s="30">
        <f t="shared" si="3"/>
        <v>1452.0500000000002</v>
      </c>
      <c r="F35" s="31">
        <f t="shared" si="3"/>
        <v>2256.290000000001</v>
      </c>
      <c r="G35" s="30">
        <f t="shared" si="3"/>
        <v>4332.640000000001</v>
      </c>
      <c r="H35" s="31">
        <f t="shared" si="3"/>
        <v>5463.3099999999995</v>
      </c>
      <c r="I35" s="30">
        <f t="shared" si="3"/>
        <v>7703.27</v>
      </c>
      <c r="J35" s="1"/>
      <c r="K35" s="2"/>
      <c r="M35" s="30">
        <f>+M32+M34</f>
        <v>3002.220000000001</v>
      </c>
    </row>
    <row r="36" spans="2:13" ht="30" customHeight="1">
      <c r="B36" s="15"/>
      <c r="C36" s="6" t="s">
        <v>18</v>
      </c>
      <c r="D36" s="13">
        <f>+G36-M36</f>
        <v>401.59000000000003</v>
      </c>
      <c r="E36" s="13">
        <v>317.5</v>
      </c>
      <c r="F36" s="14">
        <v>300.02</v>
      </c>
      <c r="G36" s="13">
        <v>1010.44</v>
      </c>
      <c r="H36" s="14">
        <v>862.65</v>
      </c>
      <c r="I36" s="13">
        <v>1130.22</v>
      </c>
      <c r="J36" s="1"/>
      <c r="K36" s="2"/>
      <c r="M36" s="13">
        <v>608.85</v>
      </c>
    </row>
    <row r="37" spans="2:13" ht="30" customHeight="1">
      <c r="B37" s="15"/>
      <c r="C37" s="27" t="s">
        <v>19</v>
      </c>
      <c r="D37" s="28">
        <f aca="true" t="shared" si="4" ref="D37:I37">+D35-D36</f>
        <v>928.83</v>
      </c>
      <c r="E37" s="28">
        <f t="shared" si="4"/>
        <v>1134.5500000000002</v>
      </c>
      <c r="F37" s="29">
        <f t="shared" si="4"/>
        <v>1956.270000000001</v>
      </c>
      <c r="G37" s="28">
        <f t="shared" si="4"/>
        <v>3322.200000000001</v>
      </c>
      <c r="H37" s="29">
        <f t="shared" si="4"/>
        <v>4600.66</v>
      </c>
      <c r="I37" s="28">
        <f t="shared" si="4"/>
        <v>6573.05</v>
      </c>
      <c r="J37" s="1"/>
      <c r="K37" s="2"/>
      <c r="M37" s="28">
        <f>+M35-M36</f>
        <v>2393.3700000000013</v>
      </c>
    </row>
    <row r="38" spans="2:13" ht="30" customHeight="1" hidden="1">
      <c r="B38" s="15"/>
      <c r="C38" s="6" t="s">
        <v>20</v>
      </c>
      <c r="D38" s="32"/>
      <c r="E38" s="32"/>
      <c r="F38" s="33">
        <v>0</v>
      </c>
      <c r="G38" s="32"/>
      <c r="H38" s="33">
        <v>0</v>
      </c>
      <c r="I38" s="32"/>
      <c r="J38" s="1"/>
      <c r="K38" s="2"/>
      <c r="M38" s="32"/>
    </row>
    <row r="39" spans="2:13" ht="30" customHeight="1">
      <c r="B39" s="15"/>
      <c r="C39" s="6" t="s">
        <v>21</v>
      </c>
      <c r="D39" s="32">
        <v>0</v>
      </c>
      <c r="E39" s="32">
        <v>0</v>
      </c>
      <c r="F39" s="33">
        <f>+'[10]AFR Q1 2009 with FBT fig'!$D$38</f>
        <v>0</v>
      </c>
      <c r="G39" s="32">
        <v>0</v>
      </c>
      <c r="H39" s="33">
        <f>+'[10]AFR Q1 2009 with FBT fig'!$D$38</f>
        <v>0</v>
      </c>
      <c r="I39" s="32">
        <v>0</v>
      </c>
      <c r="J39" s="1"/>
      <c r="K39" s="2"/>
      <c r="M39" s="32">
        <v>0</v>
      </c>
    </row>
    <row r="40" spans="2:13" ht="30" customHeight="1">
      <c r="B40" s="16"/>
      <c r="C40" s="17" t="s">
        <v>22</v>
      </c>
      <c r="D40" s="34">
        <f aca="true" t="shared" si="5" ref="D40:I40">+D37+D38+D39</f>
        <v>928.83</v>
      </c>
      <c r="E40" s="34">
        <f t="shared" si="5"/>
        <v>1134.5500000000002</v>
      </c>
      <c r="F40" s="35">
        <f t="shared" si="5"/>
        <v>1956.270000000001</v>
      </c>
      <c r="G40" s="34">
        <f t="shared" si="5"/>
        <v>3322.200000000001</v>
      </c>
      <c r="H40" s="35">
        <f t="shared" si="5"/>
        <v>4600.66</v>
      </c>
      <c r="I40" s="34">
        <f t="shared" si="5"/>
        <v>6573.05</v>
      </c>
      <c r="J40" s="22"/>
      <c r="K40" s="2"/>
      <c r="M40" s="34">
        <f>+M37+M38+M39</f>
        <v>2393.3700000000013</v>
      </c>
    </row>
    <row r="41" spans="2:13" ht="30" customHeight="1">
      <c r="B41" s="15"/>
      <c r="C41" s="6" t="s">
        <v>88</v>
      </c>
      <c r="D41" s="13">
        <f>+G41-M41</f>
        <v>189.9999999999999</v>
      </c>
      <c r="E41" s="13">
        <v>228</v>
      </c>
      <c r="F41" s="109">
        <v>590</v>
      </c>
      <c r="G41" s="13">
        <v>670</v>
      </c>
      <c r="H41" s="14">
        <v>1320</v>
      </c>
      <c r="I41" s="13">
        <f>2241.1-318.6</f>
        <v>1922.5</v>
      </c>
      <c r="J41" s="22"/>
      <c r="K41" s="2"/>
      <c r="M41" s="13">
        <f>783.11+480-783.11</f>
        <v>480.0000000000001</v>
      </c>
    </row>
    <row r="42" spans="2:14" ht="30" customHeight="1">
      <c r="B42" s="15"/>
      <c r="C42" s="6" t="s">
        <v>87</v>
      </c>
      <c r="D42" s="13">
        <f>+G42-M42</f>
        <v>319.1700000000001</v>
      </c>
      <c r="E42" s="13">
        <v>702.89</v>
      </c>
      <c r="F42" s="109">
        <v>74.37</v>
      </c>
      <c r="G42" s="13">
        <v>1079.2</v>
      </c>
      <c r="H42" s="14">
        <v>232.2231</v>
      </c>
      <c r="I42" s="13">
        <v>318.6</v>
      </c>
      <c r="J42" s="22"/>
      <c r="K42" s="2"/>
      <c r="M42" s="13">
        <v>760.03</v>
      </c>
      <c r="N42" s="108"/>
    </row>
    <row r="43" spans="2:13" ht="30" customHeight="1">
      <c r="B43" s="15"/>
      <c r="C43" s="6" t="s">
        <v>100</v>
      </c>
      <c r="D43" s="13">
        <f>+G43-M43</f>
        <v>-190</v>
      </c>
      <c r="E43" s="13">
        <v>-228</v>
      </c>
      <c r="F43" s="14">
        <v>0</v>
      </c>
      <c r="G43" s="13">
        <v>-670</v>
      </c>
      <c r="H43" s="14">
        <v>0</v>
      </c>
      <c r="I43" s="13">
        <v>0</v>
      </c>
      <c r="J43" s="22"/>
      <c r="K43" s="2"/>
      <c r="M43" s="13">
        <v>-480</v>
      </c>
    </row>
    <row r="44" spans="2:13" ht="30" customHeight="1">
      <c r="B44" s="15"/>
      <c r="C44" s="6" t="s">
        <v>23</v>
      </c>
      <c r="D44" s="13">
        <f>+G44-M44</f>
        <v>0</v>
      </c>
      <c r="E44" s="13">
        <v>0</v>
      </c>
      <c r="F44" s="14">
        <v>0</v>
      </c>
      <c r="G44" s="13">
        <v>0</v>
      </c>
      <c r="H44" s="14">
        <v>2.93</v>
      </c>
      <c r="I44" s="13">
        <v>-2.11</v>
      </c>
      <c r="J44" s="22"/>
      <c r="K44" s="2"/>
      <c r="M44" s="13">
        <v>0</v>
      </c>
    </row>
    <row r="45" spans="2:13" ht="30" customHeight="1">
      <c r="B45" s="16"/>
      <c r="C45" s="17" t="s">
        <v>24</v>
      </c>
      <c r="D45" s="34">
        <f aca="true" t="shared" si="6" ref="D45:I45">D40-D44-D43-D41-D42</f>
        <v>609.66</v>
      </c>
      <c r="E45" s="34">
        <f t="shared" si="6"/>
        <v>431.6600000000002</v>
      </c>
      <c r="F45" s="36">
        <f t="shared" si="6"/>
        <v>1291.900000000001</v>
      </c>
      <c r="G45" s="34">
        <f t="shared" si="6"/>
        <v>2243.000000000001</v>
      </c>
      <c r="H45" s="36">
        <f t="shared" si="6"/>
        <v>3045.5068999999994</v>
      </c>
      <c r="I45" s="34">
        <f t="shared" si="6"/>
        <v>4334.0599999999995</v>
      </c>
      <c r="J45" s="22"/>
      <c r="K45" s="2"/>
      <c r="M45" s="34">
        <f>M40-M44-M43-M41-M42</f>
        <v>1633.3400000000013</v>
      </c>
    </row>
    <row r="46" spans="2:13" ht="36">
      <c r="B46" s="15"/>
      <c r="C46" s="5" t="s">
        <v>77</v>
      </c>
      <c r="D46" s="110">
        <v>1254.03</v>
      </c>
      <c r="E46" s="37">
        <v>1254.03</v>
      </c>
      <c r="F46" s="38">
        <v>1254.03</v>
      </c>
      <c r="G46" s="110">
        <v>1254.03</v>
      </c>
      <c r="H46" s="38">
        <v>1254.03</v>
      </c>
      <c r="I46" s="39">
        <v>1254.03</v>
      </c>
      <c r="J46" s="22"/>
      <c r="K46" s="2"/>
      <c r="M46" s="37">
        <v>1254.03</v>
      </c>
    </row>
    <row r="47" spans="2:13" ht="30" customHeight="1">
      <c r="B47" s="15"/>
      <c r="C47" s="6" t="s">
        <v>25</v>
      </c>
      <c r="D47" s="40"/>
      <c r="E47" s="40"/>
      <c r="F47" s="41"/>
      <c r="G47" s="40"/>
      <c r="H47" s="41"/>
      <c r="I47" s="42">
        <v>30889.74</v>
      </c>
      <c r="J47" s="22"/>
      <c r="K47" s="2"/>
      <c r="M47" s="40"/>
    </row>
    <row r="48" spans="2:13" ht="30" customHeight="1">
      <c r="B48" s="15"/>
      <c r="C48" s="6" t="s">
        <v>78</v>
      </c>
      <c r="D48" s="43"/>
      <c r="E48" s="43"/>
      <c r="F48" s="44"/>
      <c r="G48" s="43"/>
      <c r="H48" s="44"/>
      <c r="I48" s="44"/>
      <c r="J48" s="22"/>
      <c r="K48" s="2"/>
      <c r="M48" s="43"/>
    </row>
    <row r="49" spans="2:13" ht="30" customHeight="1">
      <c r="B49" s="45"/>
      <c r="C49" s="46" t="s">
        <v>26</v>
      </c>
      <c r="D49" s="47">
        <f>+D45/D46*10/5</f>
        <v>0.972321236334059</v>
      </c>
      <c r="E49" s="47">
        <f>+E45/E46*10/5</f>
        <v>0.6884364807859464</v>
      </c>
      <c r="F49" s="48">
        <v>2.060397279171947</v>
      </c>
      <c r="G49" s="47">
        <f>+G45/G46*10/5</f>
        <v>3.577266891541671</v>
      </c>
      <c r="H49" s="48">
        <f>+H45/H46*10/5</f>
        <v>4.857151583295455</v>
      </c>
      <c r="I49" s="47">
        <f>+I45/I46*10/5</f>
        <v>6.912211031634011</v>
      </c>
      <c r="J49" s="49"/>
      <c r="K49" s="2"/>
      <c r="M49" s="47">
        <f>+M45/M46*10/5</f>
        <v>2.604945655207613</v>
      </c>
    </row>
    <row r="50" spans="2:13" ht="30" customHeight="1">
      <c r="B50" s="15"/>
      <c r="C50" s="6" t="s">
        <v>27</v>
      </c>
      <c r="D50" s="50"/>
      <c r="E50" s="50"/>
      <c r="F50" s="51"/>
      <c r="G50" s="50"/>
      <c r="H50" s="51"/>
      <c r="I50" s="51"/>
      <c r="J50" s="22"/>
      <c r="K50" s="2"/>
      <c r="M50" s="50"/>
    </row>
    <row r="51" spans="2:13" ht="30" customHeight="1">
      <c r="B51" s="15"/>
      <c r="C51" s="20" t="s">
        <v>28</v>
      </c>
      <c r="D51" s="52">
        <v>15683689</v>
      </c>
      <c r="E51" s="52">
        <v>15683689</v>
      </c>
      <c r="F51" s="53">
        <v>15680170</v>
      </c>
      <c r="G51" s="52">
        <v>15683689</v>
      </c>
      <c r="H51" s="53">
        <v>15680170</v>
      </c>
      <c r="I51" s="52">
        <v>15707300</v>
      </c>
      <c r="J51" s="22"/>
      <c r="K51" s="2"/>
      <c r="M51" s="52">
        <v>15683689</v>
      </c>
    </row>
    <row r="52" spans="2:13" ht="30" customHeight="1">
      <c r="B52" s="15"/>
      <c r="C52" s="20" t="s">
        <v>29</v>
      </c>
      <c r="D52" s="54">
        <v>0.2501</v>
      </c>
      <c r="E52" s="54">
        <v>0.2501</v>
      </c>
      <c r="F52" s="55">
        <v>0.2501</v>
      </c>
      <c r="G52" s="54">
        <v>0.2501</v>
      </c>
      <c r="H52" s="55">
        <v>0.2501</v>
      </c>
      <c r="I52" s="54">
        <v>0.2505</v>
      </c>
      <c r="J52" s="22"/>
      <c r="K52" s="2"/>
      <c r="M52" s="54">
        <v>0.2501</v>
      </c>
    </row>
    <row r="53" spans="2:13" ht="30" customHeight="1">
      <c r="B53" s="15"/>
      <c r="C53" s="56" t="s">
        <v>30</v>
      </c>
      <c r="D53" s="57"/>
      <c r="E53" s="57"/>
      <c r="F53" s="58"/>
      <c r="G53" s="57"/>
      <c r="H53" s="58"/>
      <c r="I53" s="58"/>
      <c r="J53" s="22"/>
      <c r="K53" s="2"/>
      <c r="M53" s="57"/>
    </row>
    <row r="54" spans="2:13" ht="30" customHeight="1">
      <c r="B54" s="15"/>
      <c r="C54" s="20" t="s">
        <v>31</v>
      </c>
      <c r="D54" s="57"/>
      <c r="E54" s="57"/>
      <c r="F54" s="58"/>
      <c r="G54" s="57"/>
      <c r="H54" s="58"/>
      <c r="I54" s="58"/>
      <c r="J54" s="22"/>
      <c r="K54" s="2"/>
      <c r="M54" s="57"/>
    </row>
    <row r="55" spans="2:13" ht="30" customHeight="1">
      <c r="B55" s="15"/>
      <c r="C55" s="20" t="s">
        <v>32</v>
      </c>
      <c r="D55" s="57" t="s">
        <v>33</v>
      </c>
      <c r="E55" s="57" t="s">
        <v>33</v>
      </c>
      <c r="F55" s="102" t="s">
        <v>33</v>
      </c>
      <c r="G55" s="101" t="s">
        <v>33</v>
      </c>
      <c r="H55" s="102" t="s">
        <v>33</v>
      </c>
      <c r="I55" s="57" t="s">
        <v>33</v>
      </c>
      <c r="J55" s="22"/>
      <c r="K55" s="2"/>
      <c r="M55" s="101" t="s">
        <v>33</v>
      </c>
    </row>
    <row r="56" spans="2:13" ht="42" customHeight="1">
      <c r="B56" s="15"/>
      <c r="C56" s="59" t="s">
        <v>34</v>
      </c>
      <c r="D56" s="101" t="s">
        <v>33</v>
      </c>
      <c r="E56" s="101" t="s">
        <v>33</v>
      </c>
      <c r="F56" s="102" t="s">
        <v>33</v>
      </c>
      <c r="G56" s="101" t="s">
        <v>33</v>
      </c>
      <c r="H56" s="102" t="s">
        <v>33</v>
      </c>
      <c r="I56" s="57" t="s">
        <v>33</v>
      </c>
      <c r="J56" s="22"/>
      <c r="K56" s="2"/>
      <c r="M56" s="101" t="s">
        <v>33</v>
      </c>
    </row>
    <row r="57" spans="2:13" ht="30" customHeight="1">
      <c r="B57" s="15"/>
      <c r="C57" s="70" t="s">
        <v>35</v>
      </c>
      <c r="D57" s="101"/>
      <c r="E57" s="101"/>
      <c r="F57" s="103"/>
      <c r="G57" s="101"/>
      <c r="H57" s="103"/>
      <c r="I57" s="106"/>
      <c r="J57" s="22"/>
      <c r="K57" s="2"/>
      <c r="M57" s="101"/>
    </row>
    <row r="58" spans="2:13" ht="30" customHeight="1">
      <c r="B58" s="15"/>
      <c r="C58" s="100" t="s">
        <v>79</v>
      </c>
      <c r="D58" s="101" t="s">
        <v>33</v>
      </c>
      <c r="E58" s="101" t="s">
        <v>33</v>
      </c>
      <c r="F58" s="102" t="s">
        <v>33</v>
      </c>
      <c r="G58" s="101" t="s">
        <v>33</v>
      </c>
      <c r="H58" s="102" t="s">
        <v>33</v>
      </c>
      <c r="I58" s="57" t="s">
        <v>33</v>
      </c>
      <c r="J58" s="22"/>
      <c r="K58" s="2"/>
      <c r="M58" s="101" t="s">
        <v>33</v>
      </c>
    </row>
    <row r="59" spans="2:13" ht="30" customHeight="1">
      <c r="B59" s="15"/>
      <c r="C59" s="70" t="s">
        <v>80</v>
      </c>
      <c r="D59" s="101"/>
      <c r="E59" s="101"/>
      <c r="F59" s="103"/>
      <c r="G59" s="101"/>
      <c r="H59" s="103"/>
      <c r="I59" s="107"/>
      <c r="J59" s="22"/>
      <c r="K59" s="2"/>
      <c r="M59" s="101"/>
    </row>
    <row r="60" spans="2:13" ht="30" customHeight="1">
      <c r="B60" s="15"/>
      <c r="C60" s="100" t="s">
        <v>38</v>
      </c>
      <c r="D60" s="101"/>
      <c r="E60" s="101"/>
      <c r="F60" s="103"/>
      <c r="G60" s="103"/>
      <c r="H60" s="103"/>
      <c r="I60" s="107"/>
      <c r="J60" s="22"/>
      <c r="K60" s="2"/>
      <c r="M60" s="103"/>
    </row>
    <row r="61" spans="2:13" ht="30" customHeight="1">
      <c r="B61" s="15"/>
      <c r="C61" s="20" t="s">
        <v>32</v>
      </c>
      <c r="D61" s="63">
        <v>47017806</v>
      </c>
      <c r="E61" s="63">
        <v>47017806</v>
      </c>
      <c r="F61" s="104">
        <v>47021325</v>
      </c>
      <c r="G61" s="105">
        <v>47017806</v>
      </c>
      <c r="H61" s="105">
        <v>47021325</v>
      </c>
      <c r="I61" s="63">
        <v>46994195</v>
      </c>
      <c r="J61" s="22"/>
      <c r="K61" s="2"/>
      <c r="M61" s="105">
        <v>47017806</v>
      </c>
    </row>
    <row r="62" spans="2:13" ht="39" customHeight="1">
      <c r="B62" s="15"/>
      <c r="C62" s="59" t="s">
        <v>34</v>
      </c>
      <c r="D62" s="64">
        <v>1</v>
      </c>
      <c r="E62" s="64">
        <v>1</v>
      </c>
      <c r="F62" s="65">
        <v>1</v>
      </c>
      <c r="G62" s="64">
        <v>1</v>
      </c>
      <c r="H62" s="64">
        <v>1</v>
      </c>
      <c r="I62" s="64">
        <v>1</v>
      </c>
      <c r="J62" s="22"/>
      <c r="K62" s="2"/>
      <c r="M62" s="64">
        <v>1</v>
      </c>
    </row>
    <row r="63" spans="2:13" ht="30" customHeight="1">
      <c r="B63" s="15"/>
      <c r="C63" s="60" t="s">
        <v>35</v>
      </c>
      <c r="D63" s="57"/>
      <c r="E63" s="57"/>
      <c r="F63" s="58"/>
      <c r="G63" s="57"/>
      <c r="H63" s="57"/>
      <c r="I63" s="58"/>
      <c r="J63" s="22"/>
      <c r="K63" s="2"/>
      <c r="M63" s="57"/>
    </row>
    <row r="64" spans="2:13" ht="30" customHeight="1">
      <c r="B64" s="15"/>
      <c r="C64" s="20" t="s">
        <v>36</v>
      </c>
      <c r="D64" s="66">
        <f>100%-D52</f>
        <v>0.7499</v>
      </c>
      <c r="E64" s="66">
        <f>100%-E52</f>
        <v>0.7499</v>
      </c>
      <c r="F64" s="67">
        <v>0.7499</v>
      </c>
      <c r="G64" s="66">
        <f>100%-G52</f>
        <v>0.7499</v>
      </c>
      <c r="H64" s="66">
        <v>0.7499</v>
      </c>
      <c r="I64" s="66">
        <f>100%-I52</f>
        <v>0.7495</v>
      </c>
      <c r="J64" s="22"/>
      <c r="K64" s="2"/>
      <c r="M64" s="66">
        <f>100%-M52</f>
        <v>0.7499</v>
      </c>
    </row>
    <row r="65" spans="2:13" ht="30" customHeight="1">
      <c r="B65" s="15"/>
      <c r="C65" s="60" t="s">
        <v>37</v>
      </c>
      <c r="D65" s="57"/>
      <c r="E65" s="57"/>
      <c r="F65" s="58"/>
      <c r="G65" s="58"/>
      <c r="H65" s="58"/>
      <c r="I65" s="58"/>
      <c r="J65" s="22"/>
      <c r="K65" s="2"/>
      <c r="M65" s="58"/>
    </row>
    <row r="66" spans="2:13" ht="30" customHeight="1">
      <c r="B66" s="45"/>
      <c r="C66" s="61"/>
      <c r="D66" s="68"/>
      <c r="E66" s="68"/>
      <c r="F66" s="62"/>
      <c r="G66" s="62"/>
      <c r="H66" s="62"/>
      <c r="I66" s="62"/>
      <c r="J66" s="22"/>
      <c r="K66" s="2"/>
      <c r="M66" s="62"/>
    </row>
    <row r="67" spans="2:13" ht="30" customHeight="1">
      <c r="B67" s="69"/>
      <c r="C67" s="70"/>
      <c r="D67" s="71"/>
      <c r="E67" s="71"/>
      <c r="F67" s="72"/>
      <c r="G67" s="72"/>
      <c r="H67" s="72"/>
      <c r="I67" s="72"/>
      <c r="J67" s="22"/>
      <c r="K67" s="2"/>
      <c r="M67" s="72"/>
    </row>
    <row r="68" spans="2:13" ht="30" customHeight="1">
      <c r="B68" s="69"/>
      <c r="C68" s="70"/>
      <c r="D68" s="71"/>
      <c r="E68" s="71"/>
      <c r="F68" s="72"/>
      <c r="G68" s="72"/>
      <c r="H68" s="72"/>
      <c r="I68" s="97" t="s">
        <v>81</v>
      </c>
      <c r="J68" s="22"/>
      <c r="K68" s="2"/>
      <c r="M68" s="72"/>
    </row>
    <row r="69" spans="2:13" ht="30" customHeight="1">
      <c r="B69" s="69"/>
      <c r="C69" s="70"/>
      <c r="D69" s="71"/>
      <c r="E69" s="71"/>
      <c r="F69" s="72"/>
      <c r="G69" s="72"/>
      <c r="H69" s="72"/>
      <c r="I69" s="72"/>
      <c r="J69" s="22"/>
      <c r="K69" s="2"/>
      <c r="M69" s="72"/>
    </row>
    <row r="70" spans="2:13" s="2" customFormat="1" ht="30" customHeight="1" hidden="1">
      <c r="B70" s="69"/>
      <c r="C70" s="99" t="s">
        <v>82</v>
      </c>
      <c r="D70" s="71"/>
      <c r="E70" s="71"/>
      <c r="F70" s="98"/>
      <c r="G70" s="4" t="s">
        <v>76</v>
      </c>
      <c r="H70" s="72"/>
      <c r="I70" s="72"/>
      <c r="J70" s="22"/>
      <c r="M70" s="4" t="s">
        <v>76</v>
      </c>
    </row>
    <row r="71" spans="2:13" ht="27" customHeight="1" hidden="1">
      <c r="B71" s="131" t="s">
        <v>1</v>
      </c>
      <c r="C71" s="132"/>
      <c r="D71" s="128" t="s">
        <v>53</v>
      </c>
      <c r="E71" s="128"/>
      <c r="F71" s="128"/>
      <c r="G71" s="128" t="s">
        <v>50</v>
      </c>
      <c r="J71" s="2"/>
      <c r="K71" s="2"/>
      <c r="M71" s="128" t="s">
        <v>50</v>
      </c>
    </row>
    <row r="72" spans="2:13" ht="18.75" customHeight="1" hidden="1">
      <c r="B72" s="133"/>
      <c r="C72" s="134"/>
      <c r="D72" s="128"/>
      <c r="E72" s="128"/>
      <c r="F72" s="128"/>
      <c r="G72" s="128"/>
      <c r="J72" s="2"/>
      <c r="K72" s="2"/>
      <c r="M72" s="128"/>
    </row>
    <row r="73" spans="2:13" ht="49.5" customHeight="1" hidden="1">
      <c r="B73" s="133"/>
      <c r="C73" s="136"/>
      <c r="D73" s="10" t="s">
        <v>84</v>
      </c>
      <c r="E73" s="10" t="s">
        <v>84</v>
      </c>
      <c r="F73" s="10" t="s">
        <v>54</v>
      </c>
      <c r="G73" s="10" t="s">
        <v>85</v>
      </c>
      <c r="J73" s="2"/>
      <c r="K73" s="2"/>
      <c r="M73" s="10" t="s">
        <v>85</v>
      </c>
    </row>
    <row r="74" spans="1:13" ht="30" customHeight="1" hidden="1">
      <c r="A74" s="73"/>
      <c r="B74" s="74" t="s">
        <v>74</v>
      </c>
      <c r="C74" s="75" t="s">
        <v>55</v>
      </c>
      <c r="D74" s="76"/>
      <c r="E74" s="76"/>
      <c r="F74" s="58"/>
      <c r="G74" s="58"/>
      <c r="J74" s="22"/>
      <c r="K74" s="2"/>
      <c r="M74" s="58"/>
    </row>
    <row r="75" spans="1:13" ht="30" customHeight="1" hidden="1">
      <c r="A75" s="77"/>
      <c r="B75" s="78"/>
      <c r="C75" s="60" t="s">
        <v>56</v>
      </c>
      <c r="D75" s="76">
        <v>1254.03</v>
      </c>
      <c r="E75" s="76"/>
      <c r="F75" s="58">
        <v>1254.03</v>
      </c>
      <c r="G75" s="76">
        <v>1254.03</v>
      </c>
      <c r="J75" s="22"/>
      <c r="K75" s="2"/>
      <c r="M75" s="76">
        <v>1254.03</v>
      </c>
    </row>
    <row r="76" spans="1:13" ht="30" customHeight="1" hidden="1">
      <c r="A76" s="77"/>
      <c r="B76" s="78"/>
      <c r="C76" s="60" t="s">
        <v>57</v>
      </c>
      <c r="D76" s="76">
        <v>32523.07</v>
      </c>
      <c r="E76" s="76"/>
      <c r="F76" s="58">
        <v>29766.73</v>
      </c>
      <c r="G76" s="76">
        <v>30889.73</v>
      </c>
      <c r="J76" s="22"/>
      <c r="K76" s="2"/>
      <c r="M76" s="76">
        <v>30889.73</v>
      </c>
    </row>
    <row r="77" spans="1:13" ht="30" customHeight="1" hidden="1">
      <c r="A77" s="77"/>
      <c r="B77" s="78">
        <v>2</v>
      </c>
      <c r="C77" s="75" t="s">
        <v>58</v>
      </c>
      <c r="D77" s="76">
        <v>16713.88</v>
      </c>
      <c r="E77" s="76"/>
      <c r="F77" s="58">
        <v>14443.93</v>
      </c>
      <c r="G77" s="76">
        <v>14113.73523</v>
      </c>
      <c r="J77" s="22"/>
      <c r="K77" s="2"/>
      <c r="M77" s="76">
        <v>14113.73523</v>
      </c>
    </row>
    <row r="78" spans="1:13" ht="30" customHeight="1" hidden="1">
      <c r="A78" s="77"/>
      <c r="B78" s="78">
        <v>3</v>
      </c>
      <c r="C78" s="75" t="s">
        <v>71</v>
      </c>
      <c r="D78" s="76">
        <v>196.3</v>
      </c>
      <c r="E78" s="76"/>
      <c r="F78" s="58">
        <v>195.35</v>
      </c>
      <c r="G78" s="76">
        <v>196.29617</v>
      </c>
      <c r="J78" s="22"/>
      <c r="K78" s="2"/>
      <c r="M78" s="76">
        <v>196.29617</v>
      </c>
    </row>
    <row r="79" spans="1:13" ht="30" customHeight="1" hidden="1">
      <c r="A79" s="77"/>
      <c r="B79" s="78">
        <v>4</v>
      </c>
      <c r="C79" s="75" t="s">
        <v>72</v>
      </c>
      <c r="D79" s="76">
        <v>2686.27</v>
      </c>
      <c r="E79" s="76"/>
      <c r="F79" s="58">
        <v>1765.49</v>
      </c>
      <c r="G79" s="76">
        <v>1926.24677</v>
      </c>
      <c r="J79" s="22"/>
      <c r="K79" s="2"/>
      <c r="M79" s="76">
        <v>1926.24677</v>
      </c>
    </row>
    <row r="80" spans="1:13" ht="30" customHeight="1" hidden="1">
      <c r="A80" s="77"/>
      <c r="B80" s="78"/>
      <c r="C80" s="75"/>
      <c r="D80" s="76"/>
      <c r="E80" s="76"/>
      <c r="F80" s="58"/>
      <c r="G80" s="76"/>
      <c r="J80" s="22"/>
      <c r="K80" s="2"/>
      <c r="M80" s="76"/>
    </row>
    <row r="81" spans="1:13" ht="30" customHeight="1" hidden="1">
      <c r="A81" s="77"/>
      <c r="B81" s="79"/>
      <c r="C81" s="80" t="s">
        <v>69</v>
      </c>
      <c r="D81" s="81">
        <f>SUM(D75:D80)</f>
        <v>53373.549999999996</v>
      </c>
      <c r="E81" s="81"/>
      <c r="F81" s="82">
        <f>SUM(F75:F80)</f>
        <v>47425.53</v>
      </c>
      <c r="G81" s="81">
        <f>SUM(G75:G80)</f>
        <v>48380.03817</v>
      </c>
      <c r="J81" s="22"/>
      <c r="K81" s="2"/>
      <c r="M81" s="81">
        <f>SUM(M75:M80)</f>
        <v>48380.03817</v>
      </c>
    </row>
    <row r="82" spans="1:13" ht="30" customHeight="1" hidden="1">
      <c r="A82" s="77"/>
      <c r="B82" s="78"/>
      <c r="C82" s="75"/>
      <c r="D82" s="76"/>
      <c r="E82" s="76"/>
      <c r="F82" s="58"/>
      <c r="G82" s="76"/>
      <c r="J82" s="22"/>
      <c r="K82" s="2"/>
      <c r="M82" s="76"/>
    </row>
    <row r="83" spans="1:13" ht="30" customHeight="1" hidden="1">
      <c r="A83" s="77"/>
      <c r="B83" s="78">
        <v>1</v>
      </c>
      <c r="C83" s="75" t="s">
        <v>59</v>
      </c>
      <c r="D83" s="76">
        <v>51177.17</v>
      </c>
      <c r="E83" s="76"/>
      <c r="F83" s="58">
        <v>46850.28</v>
      </c>
      <c r="G83" s="76">
        <v>48860.26718</v>
      </c>
      <c r="J83" s="22"/>
      <c r="K83" s="2"/>
      <c r="M83" s="76">
        <v>48860.26718</v>
      </c>
    </row>
    <row r="84" spans="1:13" ht="30" customHeight="1" hidden="1">
      <c r="A84" s="77"/>
      <c r="B84" s="78">
        <v>2</v>
      </c>
      <c r="C84" s="75" t="s">
        <v>70</v>
      </c>
      <c r="D84" s="76">
        <v>1.8</v>
      </c>
      <c r="E84" s="76"/>
      <c r="F84" s="58">
        <v>1.8</v>
      </c>
      <c r="G84" s="76">
        <v>1.8</v>
      </c>
      <c r="J84" s="22"/>
      <c r="K84" s="2"/>
      <c r="M84" s="76">
        <v>1.8</v>
      </c>
    </row>
    <row r="85" spans="1:13" ht="30" customHeight="1" hidden="1">
      <c r="A85" s="77"/>
      <c r="B85" s="78">
        <v>3</v>
      </c>
      <c r="C85" s="75" t="s">
        <v>60</v>
      </c>
      <c r="D85" s="76"/>
      <c r="E85" s="76"/>
      <c r="F85" s="58"/>
      <c r="G85" s="76"/>
      <c r="J85" s="22"/>
      <c r="K85" s="2"/>
      <c r="M85" s="76"/>
    </row>
    <row r="86" spans="1:13" ht="30" customHeight="1" hidden="1">
      <c r="A86" s="77"/>
      <c r="B86" s="78"/>
      <c r="C86" s="60" t="s">
        <v>61</v>
      </c>
      <c r="D86" s="76">
        <v>554.06</v>
      </c>
      <c r="E86" s="76"/>
      <c r="F86" s="58">
        <v>455.2</v>
      </c>
      <c r="G86" s="76">
        <v>467.62493</v>
      </c>
      <c r="J86" s="22"/>
      <c r="K86" s="2"/>
      <c r="M86" s="76">
        <v>467.62493</v>
      </c>
    </row>
    <row r="87" spans="1:13" ht="30" customHeight="1" hidden="1">
      <c r="A87" s="77"/>
      <c r="B87" s="78"/>
      <c r="C87" s="60" t="s">
        <v>62</v>
      </c>
      <c r="D87" s="76">
        <v>1149.6</v>
      </c>
      <c r="E87" s="76"/>
      <c r="F87" s="58">
        <v>992.25</v>
      </c>
      <c r="G87" s="76">
        <v>973.76754</v>
      </c>
      <c r="J87" s="22"/>
      <c r="K87" s="2"/>
      <c r="M87" s="76">
        <v>973.76754</v>
      </c>
    </row>
    <row r="88" spans="1:13" ht="30" customHeight="1" hidden="1">
      <c r="A88" s="77"/>
      <c r="B88" s="78"/>
      <c r="C88" s="60" t="s">
        <v>63</v>
      </c>
      <c r="D88" s="76">
        <v>213.76</v>
      </c>
      <c r="E88" s="76"/>
      <c r="F88" s="58">
        <v>287.8</v>
      </c>
      <c r="G88" s="76">
        <v>495.21702</v>
      </c>
      <c r="J88" s="22"/>
      <c r="K88" s="2"/>
      <c r="M88" s="76">
        <v>495.21702</v>
      </c>
    </row>
    <row r="89" spans="1:13" ht="30" customHeight="1" hidden="1">
      <c r="A89" s="77"/>
      <c r="B89" s="78"/>
      <c r="C89" s="60" t="s">
        <v>64</v>
      </c>
      <c r="D89" s="76"/>
      <c r="E89" s="76"/>
      <c r="F89" s="58"/>
      <c r="G89" s="76"/>
      <c r="J89" s="22"/>
      <c r="K89" s="2"/>
      <c r="M89" s="76"/>
    </row>
    <row r="90" spans="1:13" ht="30" customHeight="1" hidden="1">
      <c r="A90" s="77"/>
      <c r="B90" s="78"/>
      <c r="C90" s="60" t="s">
        <v>75</v>
      </c>
      <c r="D90" s="76">
        <v>3731.66</v>
      </c>
      <c r="E90" s="76"/>
      <c r="F90" s="58">
        <v>2515.52</v>
      </c>
      <c r="G90" s="76">
        <v>2643.41333</v>
      </c>
      <c r="J90" s="22"/>
      <c r="K90" s="2"/>
      <c r="M90" s="76">
        <v>2643.41333</v>
      </c>
    </row>
    <row r="91" spans="1:13" ht="30" customHeight="1" hidden="1">
      <c r="A91" s="77"/>
      <c r="B91" s="78"/>
      <c r="C91" s="60"/>
      <c r="D91" s="83">
        <f>SUM(D86:D90)</f>
        <v>5649.08</v>
      </c>
      <c r="E91" s="83"/>
      <c r="F91" s="84">
        <f>SUM(F86:F90)</f>
        <v>4250.77</v>
      </c>
      <c r="G91" s="83">
        <f>SUM(G86:G90)</f>
        <v>4580.02282</v>
      </c>
      <c r="J91" s="22"/>
      <c r="K91" s="2"/>
      <c r="M91" s="83">
        <f>SUM(M86:M90)</f>
        <v>4580.02282</v>
      </c>
    </row>
    <row r="92" spans="1:13" ht="30" customHeight="1" hidden="1">
      <c r="A92" s="77"/>
      <c r="B92" s="78"/>
      <c r="C92" s="60" t="s">
        <v>65</v>
      </c>
      <c r="D92" s="76"/>
      <c r="E92" s="76"/>
      <c r="F92" s="58"/>
      <c r="G92" s="76"/>
      <c r="J92" s="22"/>
      <c r="K92" s="2"/>
      <c r="M92" s="76"/>
    </row>
    <row r="93" spans="1:13" ht="30" customHeight="1" hidden="1">
      <c r="A93" s="77"/>
      <c r="B93" s="78"/>
      <c r="C93" s="60" t="s">
        <v>66</v>
      </c>
      <c r="D93" s="76">
        <v>3415.02</v>
      </c>
      <c r="E93" s="76"/>
      <c r="F93" s="58">
        <v>3662.72</v>
      </c>
      <c r="G93" s="76">
        <v>3390.29484</v>
      </c>
      <c r="J93" s="22"/>
      <c r="K93" s="2"/>
      <c r="M93" s="76">
        <v>3390.29484</v>
      </c>
    </row>
    <row r="94" spans="1:13" ht="30" customHeight="1" hidden="1">
      <c r="A94" s="77"/>
      <c r="B94" s="78"/>
      <c r="C94" s="60" t="s">
        <v>67</v>
      </c>
      <c r="D94" s="76">
        <v>165.6</v>
      </c>
      <c r="E94" s="76"/>
      <c r="F94" s="58">
        <v>156.77</v>
      </c>
      <c r="G94" s="76">
        <v>1805.90193</v>
      </c>
      <c r="J94" s="22"/>
      <c r="K94" s="2"/>
      <c r="M94" s="76">
        <v>1805.90193</v>
      </c>
    </row>
    <row r="95" spans="1:13" ht="30" customHeight="1" hidden="1">
      <c r="A95" s="77"/>
      <c r="B95" s="78"/>
      <c r="C95" s="60"/>
      <c r="D95" s="83">
        <f>SUM(D93:D94)</f>
        <v>3580.62</v>
      </c>
      <c r="E95" s="83"/>
      <c r="F95" s="84">
        <f>SUM(F93:F94)</f>
        <v>3819.49</v>
      </c>
      <c r="G95" s="83">
        <f>SUM(G93:G94)</f>
        <v>5196.1967700000005</v>
      </c>
      <c r="J95" s="22"/>
      <c r="K95" s="2"/>
      <c r="M95" s="83">
        <f>SUM(M93:M94)</f>
        <v>5196.1967700000005</v>
      </c>
    </row>
    <row r="96" spans="1:13" ht="30" customHeight="1" hidden="1">
      <c r="A96" s="77"/>
      <c r="B96" s="78"/>
      <c r="C96" s="75" t="s">
        <v>73</v>
      </c>
      <c r="D96" s="83">
        <f>+D91-D95</f>
        <v>2068.46</v>
      </c>
      <c r="E96" s="83"/>
      <c r="F96" s="84">
        <f>+F91-F95</f>
        <v>431.28000000000065</v>
      </c>
      <c r="G96" s="83">
        <f>+G91-G95</f>
        <v>-616.1739500000003</v>
      </c>
      <c r="J96" s="22"/>
      <c r="K96" s="2"/>
      <c r="M96" s="83">
        <f>+M91-M95</f>
        <v>-616.1739500000003</v>
      </c>
    </row>
    <row r="97" spans="1:13" ht="36" customHeight="1" hidden="1">
      <c r="A97" s="77"/>
      <c r="B97" s="78">
        <v>4</v>
      </c>
      <c r="C97" s="85" t="s">
        <v>68</v>
      </c>
      <c r="D97" s="76">
        <v>126.12</v>
      </c>
      <c r="E97" s="76"/>
      <c r="F97" s="58">
        <v>142.17</v>
      </c>
      <c r="G97" s="76">
        <v>134.14817</v>
      </c>
      <c r="J97" s="22"/>
      <c r="K97" s="2"/>
      <c r="M97" s="76">
        <v>134.14817</v>
      </c>
    </row>
    <row r="98" spans="1:13" ht="30" customHeight="1" hidden="1">
      <c r="A98" s="77"/>
      <c r="B98" s="78"/>
      <c r="C98" s="75"/>
      <c r="D98" s="76"/>
      <c r="E98" s="76"/>
      <c r="F98" s="58"/>
      <c r="G98" s="76"/>
      <c r="J98" s="22"/>
      <c r="K98" s="2"/>
      <c r="M98" s="76"/>
    </row>
    <row r="99" spans="1:13" ht="30" customHeight="1" hidden="1">
      <c r="A99" s="86"/>
      <c r="B99" s="79"/>
      <c r="C99" s="80" t="s">
        <v>69</v>
      </c>
      <c r="D99" s="81">
        <f>+D83+D84+D96+D97</f>
        <v>53373.55</v>
      </c>
      <c r="E99" s="81"/>
      <c r="F99" s="82">
        <f>+F83+F84+F96+F97</f>
        <v>47425.53</v>
      </c>
      <c r="G99" s="81">
        <f>+G83+G84+G96+G97</f>
        <v>48380.0414</v>
      </c>
      <c r="J99" s="22"/>
      <c r="K99" s="2"/>
      <c r="M99" s="81">
        <f>+M83+M84+M96+M97</f>
        <v>48380.0414</v>
      </c>
    </row>
    <row r="100" spans="2:13" ht="5.25" customHeight="1">
      <c r="B100" s="87"/>
      <c r="C100" s="1"/>
      <c r="D100" s="1"/>
      <c r="E100" s="1"/>
      <c r="F100" s="1"/>
      <c r="G100" s="1"/>
      <c r="H100" s="1"/>
      <c r="I100" s="1"/>
      <c r="J100" s="22"/>
      <c r="K100" s="2"/>
      <c r="M100" s="1"/>
    </row>
    <row r="101" spans="2:13" ht="15" customHeight="1">
      <c r="B101" s="88"/>
      <c r="C101" s="89"/>
      <c r="D101" s="89"/>
      <c r="E101" s="89"/>
      <c r="F101" s="89"/>
      <c r="G101" s="89"/>
      <c r="H101" s="89"/>
      <c r="I101" s="89"/>
      <c r="J101" s="2"/>
      <c r="K101" s="2"/>
      <c r="M101" s="89"/>
    </row>
    <row r="102" spans="2:13" ht="18">
      <c r="B102" s="90" t="s">
        <v>39</v>
      </c>
      <c r="C102" s="90"/>
      <c r="D102" s="90"/>
      <c r="E102" s="90"/>
      <c r="F102" s="90"/>
      <c r="G102" s="90"/>
      <c r="H102" s="90"/>
      <c r="I102" s="90"/>
      <c r="J102" s="87"/>
      <c r="K102" s="2"/>
      <c r="M102" s="90"/>
    </row>
    <row r="103" spans="1:11" s="114" customFormat="1" ht="63" customHeight="1">
      <c r="A103" s="112"/>
      <c r="B103" s="113">
        <v>1</v>
      </c>
      <c r="C103" s="123" t="s">
        <v>99</v>
      </c>
      <c r="D103" s="123"/>
      <c r="E103" s="123"/>
      <c r="F103" s="123"/>
      <c r="G103" s="123"/>
      <c r="H103" s="123"/>
      <c r="I103" s="123"/>
      <c r="J103" s="112"/>
      <c r="K103" s="112"/>
    </row>
    <row r="104" spans="2:13" ht="31.5" customHeight="1">
      <c r="B104" s="91">
        <v>2</v>
      </c>
      <c r="C104" s="123" t="s">
        <v>96</v>
      </c>
      <c r="D104" s="123"/>
      <c r="E104" s="123"/>
      <c r="F104" s="123"/>
      <c r="G104" s="123"/>
      <c r="H104" s="123"/>
      <c r="I104" s="123"/>
      <c r="J104" s="87"/>
      <c r="K104" s="2"/>
      <c r="M104" s="7"/>
    </row>
    <row r="105" spans="2:13" ht="24" customHeight="1">
      <c r="B105" s="91">
        <v>3</v>
      </c>
      <c r="C105" s="123" t="s">
        <v>40</v>
      </c>
      <c r="D105" s="123"/>
      <c r="E105" s="123"/>
      <c r="F105" s="123"/>
      <c r="G105" s="123"/>
      <c r="H105" s="123"/>
      <c r="I105" s="123"/>
      <c r="J105" s="2"/>
      <c r="K105" s="2"/>
      <c r="M105" s="7"/>
    </row>
    <row r="106" spans="2:13" ht="78" customHeight="1">
      <c r="B106" s="91">
        <v>4</v>
      </c>
      <c r="C106" s="123" t="s">
        <v>97</v>
      </c>
      <c r="D106" s="123"/>
      <c r="E106" s="123"/>
      <c r="F106" s="123"/>
      <c r="G106" s="123"/>
      <c r="H106" s="123"/>
      <c r="I106" s="123"/>
      <c r="J106" s="2"/>
      <c r="K106" s="2"/>
      <c r="M106" s="7"/>
    </row>
    <row r="107" spans="2:13" ht="25.5" customHeight="1">
      <c r="B107" s="91">
        <v>5</v>
      </c>
      <c r="C107" s="123" t="s">
        <v>41</v>
      </c>
      <c r="D107" s="123"/>
      <c r="E107" s="123"/>
      <c r="F107" s="123"/>
      <c r="G107" s="123"/>
      <c r="H107" s="123"/>
      <c r="I107" s="123"/>
      <c r="M107" s="115" t="s">
        <v>98</v>
      </c>
    </row>
    <row r="108" spans="2:13" ht="54">
      <c r="B108" s="91"/>
      <c r="C108" s="116" t="s">
        <v>42</v>
      </c>
      <c r="D108" s="115" t="s">
        <v>43</v>
      </c>
      <c r="E108" s="115" t="s">
        <v>44</v>
      </c>
      <c r="F108" s="115" t="s">
        <v>95</v>
      </c>
      <c r="H108" s="92"/>
      <c r="I108" s="92"/>
      <c r="M108" s="115" t="s">
        <v>45</v>
      </c>
    </row>
    <row r="109" spans="2:13" ht="51" customHeight="1">
      <c r="B109" s="91"/>
      <c r="C109" s="115" t="s">
        <v>45</v>
      </c>
      <c r="D109" s="115" t="s">
        <v>45</v>
      </c>
      <c r="E109" s="115" t="s">
        <v>45</v>
      </c>
      <c r="F109" s="117" t="s">
        <v>45</v>
      </c>
      <c r="G109" s="111"/>
      <c r="H109" s="92"/>
      <c r="I109" s="92"/>
      <c r="M109" s="7"/>
    </row>
    <row r="110" spans="2:13" ht="50.25" customHeight="1">
      <c r="B110" s="91">
        <v>6</v>
      </c>
      <c r="C110" s="124" t="s">
        <v>101</v>
      </c>
      <c r="D110" s="124"/>
      <c r="E110" s="124"/>
      <c r="F110" s="124"/>
      <c r="G110" s="125"/>
      <c r="H110" s="125"/>
      <c r="I110" s="125"/>
      <c r="M110" s="7"/>
    </row>
    <row r="111" spans="2:13" ht="56.25" customHeight="1">
      <c r="B111" s="91">
        <v>7</v>
      </c>
      <c r="C111" s="126" t="s">
        <v>93</v>
      </c>
      <c r="D111" s="126"/>
      <c r="E111" s="126"/>
      <c r="F111" s="126"/>
      <c r="G111" s="126"/>
      <c r="H111" s="126"/>
      <c r="I111" s="126"/>
      <c r="J111" s="126"/>
      <c r="M111" s="7"/>
    </row>
    <row r="112" spans="2:13" ht="27" customHeight="1">
      <c r="B112" s="91">
        <v>8</v>
      </c>
      <c r="C112" s="127" t="s">
        <v>46</v>
      </c>
      <c r="D112" s="127"/>
      <c r="E112" s="127"/>
      <c r="F112" s="127"/>
      <c r="G112" s="127"/>
      <c r="H112" s="127"/>
      <c r="I112" s="127"/>
      <c r="M112" s="7"/>
    </row>
    <row r="113" spans="2:13" ht="60" customHeight="1" hidden="1">
      <c r="B113" s="91">
        <v>7</v>
      </c>
      <c r="C113" s="118" t="s">
        <v>51</v>
      </c>
      <c r="D113" s="118"/>
      <c r="E113" s="118"/>
      <c r="F113" s="118"/>
      <c r="G113" s="118"/>
      <c r="H113" s="118"/>
      <c r="I113" s="118"/>
      <c r="M113" s="93"/>
    </row>
    <row r="114" spans="3:13" ht="18">
      <c r="C114" s="93"/>
      <c r="D114" s="93"/>
      <c r="E114" s="93"/>
      <c r="F114" s="93"/>
      <c r="G114" s="93"/>
      <c r="H114" s="93"/>
      <c r="I114" s="93"/>
      <c r="M114" s="93"/>
    </row>
    <row r="115" spans="3:13" ht="18">
      <c r="C115" s="93"/>
      <c r="D115" s="93"/>
      <c r="E115" s="93"/>
      <c r="F115" s="93"/>
      <c r="G115" s="93"/>
      <c r="H115" s="93"/>
      <c r="I115" s="94" t="s">
        <v>47</v>
      </c>
      <c r="M115" s="93"/>
    </row>
    <row r="116" spans="3:13" ht="18">
      <c r="C116" s="93"/>
      <c r="D116" s="93"/>
      <c r="E116" s="93"/>
      <c r="F116" s="93"/>
      <c r="G116" s="93"/>
      <c r="H116" s="93"/>
      <c r="I116" s="94"/>
      <c r="M116" s="93"/>
    </row>
    <row r="117" spans="3:13" ht="18">
      <c r="C117" s="93"/>
      <c r="D117" s="93"/>
      <c r="E117" s="93"/>
      <c r="F117" s="93"/>
      <c r="G117" s="93"/>
      <c r="H117" s="93"/>
      <c r="I117" s="94"/>
      <c r="M117" s="93"/>
    </row>
    <row r="118" spans="3:13" ht="18">
      <c r="C118" s="93"/>
      <c r="D118" s="93"/>
      <c r="E118" s="93"/>
      <c r="F118" s="93"/>
      <c r="G118" s="93"/>
      <c r="H118" s="93"/>
      <c r="I118" s="90"/>
      <c r="M118" s="93"/>
    </row>
    <row r="119" spans="3:13" ht="18">
      <c r="C119" s="93"/>
      <c r="D119" s="93"/>
      <c r="E119" s="93"/>
      <c r="F119" s="93"/>
      <c r="G119" s="93"/>
      <c r="H119" s="93"/>
      <c r="I119" s="90"/>
      <c r="M119" s="93"/>
    </row>
    <row r="120" spans="3:13" ht="18">
      <c r="C120" s="93"/>
      <c r="D120" s="93"/>
      <c r="E120" s="93"/>
      <c r="F120" s="93"/>
      <c r="G120" s="93"/>
      <c r="H120" s="93"/>
      <c r="I120" s="90"/>
      <c r="M120" s="93"/>
    </row>
    <row r="121" spans="3:13" ht="18">
      <c r="C121" s="93" t="s">
        <v>86</v>
      </c>
      <c r="D121" s="93"/>
      <c r="E121" s="93"/>
      <c r="F121" s="93"/>
      <c r="G121" s="93"/>
      <c r="H121" s="93"/>
      <c r="I121" s="95" t="s">
        <v>48</v>
      </c>
      <c r="M121" s="93"/>
    </row>
    <row r="122" spans="3:13" ht="18">
      <c r="C122" s="93" t="s">
        <v>94</v>
      </c>
      <c r="D122" s="93"/>
      <c r="E122" s="93"/>
      <c r="F122" s="93"/>
      <c r="G122" s="93"/>
      <c r="H122" s="93"/>
      <c r="I122" s="95" t="s">
        <v>49</v>
      </c>
      <c r="M122" s="96"/>
    </row>
    <row r="123" spans="3:9" ht="12.75">
      <c r="C123" s="96"/>
      <c r="D123" s="96"/>
      <c r="E123" s="96"/>
      <c r="F123" s="96"/>
      <c r="G123" s="96"/>
      <c r="H123" s="96"/>
      <c r="I123" s="96"/>
    </row>
  </sheetData>
  <sheetProtection/>
  <mergeCells count="28">
    <mergeCell ref="M71:M72"/>
    <mergeCell ref="H32:H33"/>
    <mergeCell ref="J16:K16"/>
    <mergeCell ref="B16:I16"/>
    <mergeCell ref="B71:C73"/>
    <mergeCell ref="D71:F72"/>
    <mergeCell ref="G71:G72"/>
    <mergeCell ref="E32:E33"/>
    <mergeCell ref="M32:M33"/>
    <mergeCell ref="G32:G33"/>
    <mergeCell ref="C105:I105"/>
    <mergeCell ref="C112:I112"/>
    <mergeCell ref="G18:H19"/>
    <mergeCell ref="B13:I13"/>
    <mergeCell ref="B15:I15"/>
    <mergeCell ref="B18:C20"/>
    <mergeCell ref="D18:F19"/>
    <mergeCell ref="I18:I19"/>
    <mergeCell ref="C113:I113"/>
    <mergeCell ref="D32:D33"/>
    <mergeCell ref="F32:F33"/>
    <mergeCell ref="I32:I33"/>
    <mergeCell ref="C106:I106"/>
    <mergeCell ref="C104:I104"/>
    <mergeCell ref="C110:I110"/>
    <mergeCell ref="C111:J111"/>
    <mergeCell ref="C103:I103"/>
    <mergeCell ref="C107:I107"/>
  </mergeCells>
  <printOptions/>
  <pageMargins left="0.17" right="0.43" top="0.57" bottom="0.27" header="0.3" footer="0.2"/>
  <pageSetup fitToHeight="2" horizontalDpi="600" verticalDpi="600" orientation="portrait" paperSize="9" scale="45" r:id="rId1"/>
  <rowBreaks count="1" manualBreakCount="1">
    <brk id="68"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Taj Krishna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vishwanath.shettar</dc:creator>
  <cp:keywords/>
  <dc:description/>
  <cp:lastModifiedBy>Admin</cp:lastModifiedBy>
  <cp:lastPrinted>2012-01-28T12:22:37Z</cp:lastPrinted>
  <dcterms:created xsi:type="dcterms:W3CDTF">2009-10-22T09:49:53Z</dcterms:created>
  <dcterms:modified xsi:type="dcterms:W3CDTF">2012-02-02T06:01:33Z</dcterms:modified>
  <cp:category/>
  <cp:version/>
  <cp:contentType/>
  <cp:contentStatus/>
</cp:coreProperties>
</file>